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L:\Duurzaamheidsvoorkeuren\Vragenset\"/>
    </mc:Choice>
  </mc:AlternateContent>
  <xr:revisionPtr revIDLastSave="0" documentId="8_{9A69E6D1-B426-48E0-91A6-0EDF358AA4E5}" xr6:coauthVersionLast="47" xr6:coauthVersionMax="47" xr10:uidLastSave="{00000000-0000-0000-0000-000000000000}"/>
  <workbookProtection workbookAlgorithmName="SHA-512" workbookHashValue="Ts9voEP6zEuTckDKTqlEAQM393dil2k9dFVlg/IFK7qbb3WAxUAO17xcmwCshgQsJit52ciXazvkxmVSvXodqw==" workbookSaltValue="Y6+AXqBjq3Vf6OfO/bwHDA==" workbookSpinCount="100000" lockStructure="1"/>
  <bookViews>
    <workbookView xWindow="-120" yWindow="-120" windowWidth="29040" windowHeight="17640" xr2:uid="{4B40DA2D-FE2C-44AC-A01C-19B3AF352187}"/>
  </bookViews>
  <sheets>
    <sheet name="Vragenset" sheetId="1" r:id="rId1"/>
    <sheet name="Duurzaamheidsbeleid NNEK" sheetId="7" state="hidden" r:id="rId2"/>
    <sheet name="2c" sheetId="6" state="hidden" r:id="rId3"/>
    <sheet name="Tekst Vragen" sheetId="2" state="hidden" r:id="rId4"/>
    <sheet name="Conclusie" sheetId="5" state="hidden" r:id="rId5"/>
    <sheet name="Strategie + data" sheetId="4" state="hidden" r:id="rId6"/>
  </sheets>
  <definedNames>
    <definedName name="_xlnm.Print_Area" localSheetId="0">Vragenset!$B$1:$G$136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5" l="1"/>
  <c r="B34" i="5"/>
  <c r="C14" i="5"/>
  <c r="C13" i="5"/>
  <c r="C47" i="1"/>
  <c r="D11" i="5"/>
  <c r="E29" i="5"/>
  <c r="E11" i="5"/>
  <c r="D29" i="5"/>
  <c r="D8" i="5"/>
  <c r="F8" i="5" s="1"/>
  <c r="D5" i="5"/>
  <c r="F5" i="5" s="1"/>
  <c r="D3" i="5"/>
  <c r="C79" i="1"/>
  <c r="C80" i="1"/>
  <c r="E8" i="5" l="1"/>
  <c r="E5" i="5"/>
  <c r="B38" i="5"/>
  <c r="B37" i="5" l="1"/>
  <c r="B35" i="5"/>
  <c r="B36" i="5"/>
  <c r="C49" i="1"/>
  <c r="C114" i="1"/>
  <c r="C68" i="1" l="1"/>
  <c r="C9" i="5"/>
  <c r="D125" i="1" s="1"/>
  <c r="C67" i="1"/>
  <c r="C76" i="1"/>
  <c r="C46" i="1" l="1"/>
  <c r="C29" i="5" l="1"/>
  <c r="C9" i="1" l="1"/>
  <c r="C44" i="5" l="1"/>
  <c r="C121" i="1"/>
  <c r="C28" i="1" l="1"/>
  <c r="C27" i="1"/>
  <c r="C25" i="1"/>
  <c r="C24" i="1"/>
  <c r="C15" i="1"/>
  <c r="C14" i="1"/>
  <c r="C84" i="1" l="1"/>
  <c r="C136" i="1" l="1"/>
  <c r="H7" i="1"/>
  <c r="H5" i="1"/>
  <c r="F74" i="1"/>
  <c r="C101" i="1"/>
  <c r="C92" i="1"/>
  <c r="H6" i="1"/>
  <c r="C42" i="1"/>
  <c r="F3" i="4"/>
  <c r="F2" i="4"/>
  <c r="E3" i="4"/>
  <c r="E2" i="4"/>
  <c r="C83" i="1" l="1"/>
  <c r="C71" i="1"/>
  <c r="C53" i="1"/>
  <c r="C8" i="1"/>
  <c r="C49" i="5"/>
  <c r="C48" i="5"/>
  <c r="C47" i="5"/>
  <c r="C46" i="5"/>
  <c r="E3" i="5" l="1"/>
  <c r="C50" i="5"/>
  <c r="C135" i="1" s="1"/>
  <c r="C11" i="5" l="1"/>
  <c r="C8" i="5"/>
  <c r="C6" i="5"/>
  <c r="D122" i="1" s="1"/>
  <c r="C5" i="5"/>
  <c r="F119" i="1"/>
  <c r="C119" i="1"/>
  <c r="C54" i="1"/>
  <c r="D12" i="6"/>
  <c r="D11" i="6"/>
  <c r="C6" i="6"/>
  <c r="D6" i="6" s="1"/>
  <c r="C7" i="6"/>
  <c r="D7" i="6" s="1"/>
  <c r="C8" i="6"/>
  <c r="D8" i="6" s="1"/>
  <c r="C9" i="6"/>
  <c r="D9" i="6" s="1"/>
  <c r="C10" i="6"/>
  <c r="D10" i="6" s="1"/>
  <c r="C13" i="6"/>
  <c r="C15" i="6"/>
  <c r="D15" i="6" s="1"/>
  <c r="C16" i="6"/>
  <c r="D16" i="6" s="1"/>
  <c r="C4" i="6"/>
  <c r="D4" i="6" s="1"/>
  <c r="D116" i="1"/>
  <c r="C89" i="1"/>
  <c r="D100" i="1"/>
  <c r="C14" i="6"/>
  <c r="C5" i="6"/>
  <c r="D91" i="1"/>
  <c r="C103" i="1"/>
  <c r="B26" i="5" s="1"/>
  <c r="C102" i="1"/>
  <c r="B25" i="5" s="1"/>
  <c r="C100" i="1"/>
  <c r="C99" i="1"/>
  <c r="B24" i="5" s="1"/>
  <c r="C97" i="1"/>
  <c r="B20" i="5" s="1"/>
  <c r="C96" i="1"/>
  <c r="B19" i="5" s="1"/>
  <c r="C95" i="1"/>
  <c r="B18" i="5" s="1"/>
  <c r="C94" i="1"/>
  <c r="B17" i="5" s="1"/>
  <c r="C93" i="1"/>
  <c r="B16" i="5" s="1"/>
  <c r="C91" i="1"/>
  <c r="C90" i="1"/>
  <c r="B15" i="5" s="1"/>
  <c r="D86" i="1"/>
  <c r="B86" i="1"/>
  <c r="B87" i="1"/>
  <c r="C86" i="1"/>
  <c r="C87" i="1"/>
  <c r="C77" i="1"/>
  <c r="C40" i="1"/>
  <c r="C111" i="1"/>
  <c r="C112" i="1"/>
  <c r="C109" i="1"/>
  <c r="F103" i="1"/>
  <c r="F102" i="1"/>
  <c r="F97" i="1"/>
  <c r="C64" i="1"/>
  <c r="C65" i="1"/>
  <c r="C72" i="1"/>
  <c r="C74" i="1"/>
  <c r="C75" i="1"/>
  <c r="D77" i="1"/>
  <c r="C62" i="1"/>
  <c r="C63" i="1"/>
  <c r="D65" i="1"/>
  <c r="B39" i="5" l="1"/>
  <c r="E34" i="5" s="1"/>
  <c r="D13" i="6"/>
  <c r="B20" i="6" s="1"/>
  <c r="C20" i="6" s="1"/>
  <c r="C21" i="6"/>
  <c r="C15" i="5"/>
  <c r="C24" i="5"/>
  <c r="B39" i="1"/>
  <c r="B38" i="1"/>
  <c r="C38" i="1"/>
  <c r="C39" i="1"/>
  <c r="C37" i="1"/>
  <c r="C3" i="5" l="1"/>
  <c r="D119" i="1" s="1"/>
  <c r="D17" i="6"/>
  <c r="B23" i="6"/>
  <c r="C23" i="6" s="1"/>
  <c r="B22" i="6"/>
  <c r="C22" i="6" s="1"/>
  <c r="C24" i="6" l="1"/>
  <c r="C106" i="1" s="1"/>
  <c r="C134" i="1" l="1"/>
  <c r="F131" i="1"/>
  <c r="D131" i="1"/>
  <c r="B124" i="1"/>
  <c r="F127" i="1"/>
  <c r="B121" i="1"/>
  <c r="C124" i="1"/>
  <c r="D127" i="1"/>
  <c r="B127" i="1"/>
  <c r="C127" i="1"/>
  <c r="C125" i="1"/>
  <c r="C122" i="1"/>
  <c r="D121" i="1"/>
  <c r="C131" i="1"/>
  <c r="F121" i="1"/>
  <c r="D124" i="1"/>
  <c r="B131" i="1"/>
  <c r="D129" i="1"/>
  <c r="F124" i="1"/>
  <c r="D128" i="1"/>
</calcChain>
</file>

<file path=xl/sharedStrings.xml><?xml version="1.0" encoding="utf-8"?>
<sst xmlns="http://schemas.openxmlformats.org/spreadsheetml/2006/main" count="210" uniqueCount="141">
  <si>
    <t>Vraag 1</t>
  </si>
  <si>
    <t>A</t>
  </si>
  <si>
    <t>JA</t>
  </si>
  <si>
    <t>NEE</t>
  </si>
  <si>
    <t>B</t>
  </si>
  <si>
    <t>Antwoord:</t>
  </si>
  <si>
    <t>Zeer Defensief</t>
  </si>
  <si>
    <t>Defensief</t>
  </si>
  <si>
    <t>Neutraal</t>
  </si>
  <si>
    <t>Offensief</t>
  </si>
  <si>
    <t>Zeer Offensief</t>
  </si>
  <si>
    <t>Vraag 2</t>
  </si>
  <si>
    <t>Artikel 9 minimum</t>
  </si>
  <si>
    <t>Vraag 2A</t>
  </si>
  <si>
    <t>Vraag 2B</t>
  </si>
  <si>
    <t>Ga door naar Vraag 2B</t>
  </si>
  <si>
    <t>Ga door naar Vraag 2C</t>
  </si>
  <si>
    <t>Vraag 2C</t>
  </si>
  <si>
    <t>Ga door naar vraag 2</t>
  </si>
  <si>
    <t>Biodiversiteit</t>
  </si>
  <si>
    <t>Waterverbruik</t>
  </si>
  <si>
    <t>Bedrijven</t>
  </si>
  <si>
    <t>Overheden</t>
  </si>
  <si>
    <t>Antwoord</t>
  </si>
  <si>
    <t>Belangrijk:</t>
  </si>
  <si>
    <t>Vraag 3</t>
  </si>
  <si>
    <t>Ga door naar Vraag 3</t>
  </si>
  <si>
    <t>Samenvatting en conclusie</t>
  </si>
  <si>
    <t>C</t>
  </si>
  <si>
    <t>Ja, mijn portefeuille moet voor een minimaal percentage uit dit soort beleggingen bestaan.</t>
  </si>
  <si>
    <t>Ja, ik heb nog andere duurzaamheidsvoorkeuren.</t>
  </si>
  <si>
    <t>Gekozen beleggingsstrategie</t>
  </si>
  <si>
    <t>Uw voorkeuren sluiten niet aan op ons beleggingsbeleid. Pas uw antwoord(en) aan of overleg met uw adviseur over andere mogelijkheden.</t>
  </si>
  <si>
    <t>Heeft u (nog) andere, specifiekere duurzaamheidsvoorkeuren, zoals bijvoorbeeld het uitsluiten van bepaalde branches of economische activiteiten?</t>
  </si>
  <si>
    <t>Nee, mijn portefeuille hoeft niet voor een minimaal percentage uit dit soort beleggingen te bestaan.</t>
  </si>
  <si>
    <t>Fossiele brandstoffen</t>
  </si>
  <si>
    <t>Sociale en werknemers aspecten</t>
  </si>
  <si>
    <t>Wilt u dat wij bij de belegginsgbeslissingen rekening houden met negatieve effecten op duurzaamheidsfactoren?</t>
  </si>
  <si>
    <t>Landen met overtredingen op gebied van sociale aspecten (bijvoorbeeld mensenrechten overtredingen).</t>
  </si>
  <si>
    <t>Broeikasgasuitstoot intensiteit</t>
  </si>
  <si>
    <t>Wilt u dat wij bij de belegginsgbeslissingen rekening houden met negatieve effecten op duurzaamheidsfactoren bij beleggen in bedrijven?</t>
  </si>
  <si>
    <t>Wilt u dat wij bij de belegginsgbeslissingen rekening houden met negatieve effecten op duurzaamheidsfactoren bij beleggen in overheden?</t>
  </si>
  <si>
    <t>Uw antwoord is Ja. Vink aan met welke negatieve effecten rekening gehouden moet worden.</t>
  </si>
  <si>
    <t>Passend aan beleid NNEK</t>
  </si>
  <si>
    <t>Vraag</t>
  </si>
  <si>
    <t>Wilt u beleggen in economische activiteiten die ecologisch duurzaam zijn?</t>
  </si>
  <si>
    <t>Minimum percentage</t>
  </si>
  <si>
    <t>Wilt u beleggen in economische activiteiten die bijdragen aan  milieudoelstellingen en/of die bijdragen aan een sociale doelstelling?</t>
  </si>
  <si>
    <t>1.</t>
  </si>
  <si>
    <t>3.</t>
  </si>
  <si>
    <t>2.C</t>
  </si>
  <si>
    <t>2.B</t>
  </si>
  <si>
    <t>2.A</t>
  </si>
  <si>
    <t>Samenvatting</t>
  </si>
  <si>
    <t>Conclusie</t>
  </si>
  <si>
    <t>Niet bekend</t>
  </si>
  <si>
    <t>Alles ingevuld</t>
  </si>
  <si>
    <t>2a</t>
  </si>
  <si>
    <t>2b</t>
  </si>
  <si>
    <t>2c</t>
  </si>
  <si>
    <t>ingevuld</t>
  </si>
  <si>
    <t xml:space="preserve">Vraag </t>
  </si>
  <si>
    <t>Tekst</t>
  </si>
  <si>
    <t>Wilt u dat wij bij de beleggingsbeslissingen rekening houden met negatieve effecten op duurzaamheidsfactoren bij beleggen in bedrijven?</t>
  </si>
  <si>
    <t>Wilt u dat wij bij de beleggingsbeslissingen rekening houden met negatieve effecten op duurzaamheidsfactoren bij beleggen in overheden?</t>
  </si>
  <si>
    <t xml:space="preserve">Wat zijn duurzaamheidsvoorkeuren? </t>
  </si>
  <si>
    <t>Nee, mijn portefeuille hoeft niet voor een minimaal percentage uit bovenstaande beleggingen te bestaan.</t>
  </si>
  <si>
    <t>Ja, mijn portefeuille moet voor een minimaal percentage uit bovenstaande beleggingen bestaan.</t>
  </si>
  <si>
    <t>Geef aan wat het minimum percentage van bovenstaande beleggingen is dat in uw portefeuille moet zijn opgenomen (0-100%).</t>
  </si>
  <si>
    <t xml:space="preserve">Wilt u dat wij in ons beleggingsproces rekening houden met negatieve effecten op duurzaamheidsfactoren? </t>
  </si>
  <si>
    <t>Heeft u nog andere, specifiekere duurzaamheidsvoorkeuren, zoals bijvoorbeeld het uitsluiten van bepaalde sectoren of economische activiteiten?</t>
  </si>
  <si>
    <t>Neemt u contact op met uw financieel adviseur. Hij of zij kan u informeren of NNEK binnen haar beleggingsstrategieën rekening kan houden met uw andere duurzaamheidsvoorkeuren.</t>
  </si>
  <si>
    <t xml:space="preserve"> Daarbij gaat om de volgende 6 milieudoelstellingen: 
1) klimaatverandering tegengaan
2) aanpassen aan klimaatverandering
3) duurzaam gebruik van water
4) transitie naar circulaire economie
5) preventie en bestrijding van verontreiniging
6) bescherming en het herstel van biodiversiteit en ecosystemen</t>
  </si>
  <si>
    <t>Leefrekening Basis</t>
  </si>
  <si>
    <t>JA en NEE</t>
  </si>
  <si>
    <t>NEE en NEE</t>
  </si>
  <si>
    <t>JA en JA</t>
  </si>
  <si>
    <t>Nee en ja</t>
  </si>
  <si>
    <t>som</t>
  </si>
  <si>
    <t>0/100 Portefeuillebeheer</t>
  </si>
  <si>
    <t>5/95 Portefeuillebeheer</t>
  </si>
  <si>
    <t>10/90 Portefeuillebeheer</t>
  </si>
  <si>
    <t>15/85 Portefeuillebeheer</t>
  </si>
  <si>
    <t>20/80 Portefeuillebeheer</t>
  </si>
  <si>
    <t>25/75 Portefeuillebeheer</t>
  </si>
  <si>
    <t>30/70 Portefeuillebeheer</t>
  </si>
  <si>
    <t>35/65 Portefeuillebeheer</t>
  </si>
  <si>
    <t>40/60 Portefeuillebeheer</t>
  </si>
  <si>
    <t>45/55 Portefeuillebeheer</t>
  </si>
  <si>
    <t>50/50 Portefeuillebeheer</t>
  </si>
  <si>
    <t>55/45 Portefeuillebeheer</t>
  </si>
  <si>
    <t>60/40 Portefeuillebeheer</t>
  </si>
  <si>
    <t>65/35 Portefeuillebeheer</t>
  </si>
  <si>
    <t>70/30 Portefeuillebeheer</t>
  </si>
  <si>
    <t>75/25 Portefeuillebeheer</t>
  </si>
  <si>
    <t>80/20 Portefeuillebeheer</t>
  </si>
  <si>
    <t>85/15 Portefeuillebeheer</t>
  </si>
  <si>
    <t>90/10 Portefeuillebeheer</t>
  </si>
  <si>
    <t>95/5 Portefeuillebeheer</t>
  </si>
  <si>
    <t>100/0 Portefeuillebeheer</t>
  </si>
  <si>
    <t>Naam/Namen (of in het geval van 'Beleggingsrekening 2 personen': beide namen)</t>
  </si>
  <si>
    <t>Nee, NNEK hoeft van mij geen rekening te houden met negatieve effecten op duurzaamheidsfactoren.</t>
  </si>
  <si>
    <t>Nee, ik heb geen andere duurzaamheidsvoorkeuren.</t>
  </si>
  <si>
    <t>Uw antwoord is Ja. Geef aan welke onderstaande negatieve effecten op duurzaamheid u wel en niet belangrijk vindt.</t>
  </si>
  <si>
    <t>Rekeningnummer</t>
  </si>
  <si>
    <t>U heeft uw naam/namen en/of gekozen beleggingsstrategie en/of rekeningnummer nog niet ingevuld!</t>
  </si>
  <si>
    <t>Wanneer u belegt in bedrijven of overheden kunnen die beleggingen negatieve effecten hebben op milieu en maatschappelijke factoren: duurzaamheidsfactoren. Bedrijven kunnen bijvoorbeeld bovengemiddeld veel CO2 uitstoten of schade aan biodiversiteit toebrengen. Overheden kunnen bijvoorbeeld mensenrechten schenden of man en vrouw ongelijk behandelen. Wij willen graag weten of u wilt dat wij negatieve effecten op deze duurzaamheidsfactoren meewegen in onze beleggingsbeslissingen. En zo ja, welke negatieve effecten vindt u dan belangrijk?</t>
  </si>
  <si>
    <t>Wanneer u niet wilt dat wij duurzaamheidscriteria toepassen in ons beleggingsbeleid, kunt u niet bij ons beleggen. Pas uw antwoord aan of overleg met uw adviseur over andere mogelijkheden.</t>
  </si>
  <si>
    <t>Let op! U heeft nog niet alle vragen beantwoord in de vragenlijst. Hierdoor kunnen wij niet aangeven of uw duurzaamheidsvoorkeuren passend zijn.</t>
  </si>
  <si>
    <t xml:space="preserve">Dit zijn beleggingen in bedrijven die helpen bij het tegengaan van klimaatverandering of het beperken van de gevolgen ervan. 
Of een bedrijf ecologisch duurzame activiteiten heeft, wordt bepaald door de EU-Taxonomiewetgeving. Dit is een Europees regelgevend classificatiesysteem dat vaststelt of een belegging wel of niet bijdraagt aan een beter milieu. De EU-Taxonomie heeft verschillende strenge criteria vastgesteld waar een onderdeel of productielijn van een bedrijf aan moet voldoen om als ‘ecologisch duurzaam’ te mogen worden aangemerkt. 
Op het moment dat bepaalde activiteiten van een bedrijf aan de eisen van de EU-Taxonomie voldoet, mag een belegging in dat bedrijf meetellen als een ecologische duurzame belegging.
Een voorbeeld:
Een windmolenpark bouwen in een beschermd natuurgebied draagt bij aan het oplossen van het klimaatprobleem. Maar door de bouw van het windmolenpark verandert de biodiversiteit van het beschermd natuurgebied dat naast het windmolenpark ligt. Hierdoor brengt de belegging ook nadelige gevolgen mee voor de biodiversiteit en zal de belegging dus niet aan alle eisen van de EU Taxonomie voldoen. Dit windmolenpark zal om die reden niet classificeren als ‘ecologisch duurzaam’.
Een ander voorbeeld:
Een bepaald automerk produceert naast benzine en diesel auto’s ook elektrische auto’s. We nemen aan dat deze productielijn van het fabriceren van elektrische auto’s (economische activiteit) volledig voldoet aan alle strenge Taxonomievereisten. Logischerwijs voldoen de fabricage van benzine en diesel auto’s niet aan de strenge eisen van de Taxonomie verordening. Een belegging in een aandeel van dit automerk zal daardoor gedeeltelijk worden beschouwd als ‘ecologisch duurzaam’. </t>
  </si>
  <si>
    <t xml:space="preserve">Wilt u beleggen in economische activiteiten die bijdragen aan milieudoelstellingen en/of die bijdragen aan sociale doelstellingen? </t>
  </si>
  <si>
    <t>Dit betreft milieudoelstellingen zoals bijvoorbeeld genoemd bij vraag 2A, of sociale doelstellingen zoals de aanpak van ongelijkheid, de bevordering van sociale integratie en arbeidsverhoudingen of sociaal achtergestelde gemeenschappen onder de voorwaarde dat deze beleggingen geen afbreuk doen aan goed bestuur (denk aan correcte omgang met werknemers of naleving van belastingwetgeving) of aan andere milieu of sociale doelstellingen.</t>
  </si>
  <si>
    <t>Ja, ik wil dat NNEK rekening houdt met negatieve effecten op duurzaamheidsfactoren en hieronder geef ik aan welke duurzaamheidsfactoren ik belangrijk vind.</t>
  </si>
  <si>
    <t>Hartelijk dank! U heeft deze vragenlijst over uw duurzaamheidsvoorkeuren afgerond. Controleer de samenvatting goed. Klik linksboven op 'Bestand' en vervolgens op 'Afdrukken' en selecteer onder 'Printer' 'Microsoft Print to PDF'. Sla het bestand op als PDF-document met in de bestandsnaam uw naam en rekeningnummer. Stuurt u dan het PDF-bestand naar info@nnek.nl.</t>
  </si>
  <si>
    <t>Combinatie mogelijk</t>
  </si>
  <si>
    <t xml:space="preserve">1. Ecologisch duurzame beleggingen </t>
  </si>
  <si>
    <t>2. Duurzame beleggingen (beleggingen met milieu- en/of sociale doelstellingen)</t>
  </si>
  <si>
    <t>3. Beleggingen die negatieve gevolgen op duurzaamheidsfactoren meewegen</t>
  </si>
  <si>
    <t>Vindt u ESG-beleggen belangrijk?</t>
  </si>
  <si>
    <t>Nee, ik vind ESG-beleggen niet belangrijk. Mijn beleggingen hoeven niet aan bepaalde duurzaamheidsvoorkeuren te voldoen.</t>
  </si>
  <si>
    <t>Ja, ik vind ESG-beleggen belangrijk. Ik heb geen specifieke duurzaamheidsvoorkeuren en het is voor mij voldoende dat NNEK via haar Maatschappelijk verantwoord beleggingsbeleid invulling geeft aan mijn beleggingen.</t>
  </si>
  <si>
    <t xml:space="preserve">Ja, ik vind ESG-beleggen heel belangrijk. Ik heb specifieke duurzaamheidsvoorkeuren waaraan mijn beleggingen moeten voldoen. </t>
  </si>
  <si>
    <t>Uw duurzaamheidsvoorkeuren passen binnen ons Maatschappelijk verantwoord beleggingsbeleid. U heeft nu deze vragenlijst over uw duurzaamheidsvoorkeuren afgerond. U hoeft geen verdere vragen te beantwoorden. Controleer de samenvatting onderaan de vragenlijst goed. Klik linksboven op 'Bestand' en vervolgens op 'Afdrukken' en selecteer onder 'Printer' 'Microsoft Print to PDF'. Sla het bestand op als PDF-document met in de bestandsnaam uw naam en rekeningnummer. Stuurt u dan het PDF-bestand naar info@nnek.nl.</t>
  </si>
  <si>
    <t>Passend binnen Maatschappelijk verantwoord beleggingsbeleid NNEK</t>
  </si>
  <si>
    <t xml:space="preserve">Uw duurzaamheidsvoorkeuren passen binnen het Maatschappelijk verantwoord beleggingsbeleid van NNEK. </t>
  </si>
  <si>
    <t>Uw duurzaamheidsvoorkeuren passen niet binnen het Maatschappelijk verantwoord beleggingsbeleid van NNEK. Wij kunnen u geen dienstverlening aanbieden. Overleg met uw adviseur over andere mogelijkheden.</t>
  </si>
  <si>
    <t xml:space="preserve">U heeft geen duurzaamheidsvoorkeuren. Wij attenderen u erop dat NNEK u als ESG-neutraal beschouwt en wel duurzaamheidscriteria toepast in haar Maatschappelijk verantwoord beleggingsbeleid. </t>
  </si>
  <si>
    <t>U heeft geen duurzaamheidsvoorkeuren. Wij attenderen u erop dat NNEK u als ESG-neutraal beschouwt en wel duurzaamheidscriteria toepast in haar Maatschappelijk verantwoord beleggingsbeleid. U heeft nu deze vragenlijst over uw duurzaamheidsvoorkeuren afgerond. U hoeft geen verdere vragen te beantwoorden. Controleer de samenvatting onderaan de vragenlijst goed. Klik linksboven op 'Bestand' en vervolgens op 'Afdrukken' en selecteer onder 'Printer' 'Microsoft Print to PDF'. Sla het bestand op als PDF-document met in de bestandsnaam uw naam en rekeningnummer. Stuurt u dan het PDF-bestand naar info@nnek.nl.</t>
  </si>
  <si>
    <t>Dit zijn beleggingen waarbij rekening wordt gehouden met de belangrijkste nadelige effecten op duurzaamheidsfactoren. Duurzaamheidsfactoren hebben betrekking op een breed scala aan ecologische-, sociale- en werkgelegenheidszaken. Denk bijvoorbeeld aan de eerbiediging van mensenrechten of het behoud van de biodiversiteit. Deze belangrijkste nadelige effecten worden ook wel de Principal Adverse Impacts (of afgekort: PAIs) genoemd. Elk bedrijf heeft een impact op het milieu (E) en de maatschappij (S). Deze impact kan positief of negatief zijn. 
Een voorbeeld: 
Een belegging in een luchtvaarmaatschappij brengt negatieve effecten op ecologische duurzaamheidsfactoren mee. Vliegentuigen stoten immers veel CO2 uit en dit heeft een negatief effect op het milieu. Een ander voorbeeld is een belegging in een sigarettenfabriek. Sigaretten zijn slecht voor de gezondheid en dit heeft een negatief effect op het welzijn van de mens. 
Het meewegen van dergelijke negatieve effecten op duurzaamheidsfactoren kan op twee manieren: kwalitatief of kwantitatief. In het geval dit kwalitatief gebeurt worden er uitsluitingen toegepast, of engagement uitgevoerd. 
Uitsluiting betekent dat (groepen) bedrijven worden uitgesloten van belegging op basis van duurzaamheidskarakteristieken, bijvoorbeeld beleggingen in tabak, wapens of bont. 
Engagement wordt gezien als een langdurige actieve dialoog tussen beleggers en het bedrijf waarin wordt belegd. Deze actieve dialoog biedt beleggers de mogelijkheid om de mogelijke ongunstige effecten die de onderneming veroorzaakt, te bespreken met deze bedrijven. Dit kan plaatsvinden in samenwerkingsverband, om zo meer impact te maken. 
Negatieve effecten kunnen ook kwantitatief beoordeeld worden. In dat geval wordt gebruik gemaakt van zogenaamde PAI-indicatoren. Een PAI-indicator berekent de impact van een belegging op de milieu-, sociale en governance (ESG)-factoren. Denk aan CO2-uitstoot, blootstelling aan fossiele brandstoffen, water en afval (E), zorgvuldigheid op gebied van mensenrechten of genderdiversiteit (S), blootstelling aan corruptie, omkoping of andere schandalen (G). 
Met de onderstaande vragen inventariseren we of uw duurzaamheidsvoorkeuren passen bij ons beleggingsbeleid en de door u gekozen beleggingsstrategie.
Vult u voordat u de vragen gaat beantwoorden, hierboven uw naam en de beleggingsstrategie waarin u wilt gaan beleggen in. Neem contact op met uw adviseur in het geval u vragen heeft over deze vragenlijst.</t>
  </si>
  <si>
    <t xml:space="preserve">Het begrip duurzame belegging wordt beschreven in de SFDR-regelgeving (Sustainable Finance Disclosure Regulation). Dit is Europese regelgeving die voorschrijft hoe financiële instellingen beleggers moeten informeren over duurzaamheid. Een belegging kan slechts duurzaam worden genoemd, als het een concrete doelstelling nastreeft op het gebied van milieu (E) of maatschappij (S) en ook wordt voldaan aan goed ondernemingsbestuur ook wel good governance (G). 
Ook hier geldt dat met het bijdragen aan bijvoorbeeld een milieudoelstelling geen schade mag worden aangericht aan andere E en S doelstellingen.
Een voorbeeld: 
Als een windmolenpark wordt gebouwd door arbeiders die onder slechte arbeidsomstandigheden moeten werken en leven dan zal de belegging niet als duurzaam kunnen meetellen.
</t>
  </si>
  <si>
    <t xml:space="preserve">Duurzaamheidsvoorkeuren zijn wensen die u heeft op het gebied van ESG bij beleggen. 
ESG staat voor Environmental (milieu), Social (maatschappij) en Governance (ondernemingsbestuur). Bij milieu moet u denken aan klimaatverandering, maar ook biodiversiteit, watergebruik en afvalverwerking. Onder maatschappij vallen bijvoorbeeld mensenrechten, maar ook toegang tot zorg of onderwijs en werkomstandigheden. Tenslotte vallen er onder ondernemingsbestuur zaken als diversiteit in de organisatie en het bestuur, beloningsbeleid en naleving van wet- en regelgeving. 
Wat duurzaamheidsvoorkeuren zijn, bepaalt de wet. De duurzaamheidsvoorkeuren worden ingevuld aan de hand van uw voorkeuren voor drie type beleggingen
1.	Ecologische duurzame beleggingen – dit zijn beleggingen in bedrijven die helpen bij het tegengaan van klimaatverandering en voldoen aan door de wetgever vastgestelde strenge criteria; 
2.	Duurzame beleggingen – dit zijn beleggingen in bedrijven die helpen bij het bereiken van een milieudoelstelling of een sociale doelstelling waarbij het bedrijf praktijken van goed ondernemingsbestuur (zoals integer gedrag, hoog niveau van transparantie en verantwoording) volgt; en
3.	Beleggingen die negatieve effecten op duurzaamheidsfactoren meewegen. 
Ingewikkelde termen en onderwerpen! Het verschil tussen deze drie voorkeuren, lichten we hieronder verder aan u toe. </t>
  </si>
  <si>
    <t xml:space="preserve">                           NNEK Vermogensbeheer    </t>
  </si>
  <si>
    <t xml:space="preserve">  Uitvraag duurzaamheidsvoorkeuren</t>
  </si>
  <si>
    <t>v3.11</t>
  </si>
  <si>
    <t>Op dit moment maakt het ecologisch duurzaam beleggen geen onderdeel uit van ons Maatschappelijk verantwoord beleggingsbeleid. Wilt u ecologisch duurzaam beleggen? Dan kunnen wij u helaas niet van dienst zijn.</t>
  </si>
  <si>
    <t>Op dit moment maakt het beleggen in economische activiteiten die bijdragen aan milieudoelstellingen en/of die bijdragen aan sociale doelstellingen geen onderdeel uit van ons Maatschappelijk verantwoord beleggingsbeleid. Wilt u beleggen in economische activiteiten die bijdragen aan milieudoelstellingen en/of die bijdragen aan sociale doelstellingen? Dan kunnen wij u helaas niet van dienst zijn.</t>
  </si>
  <si>
    <t>Geen voorkeur voor specifieke duurzaamheidsfactoren.</t>
  </si>
  <si>
    <t xml:space="preserve">Deze vraag bestaat uit drie onderwerpen:
2A Ecologische duurzame beleggingen
2B Beleggingen met milieu- en/of sociale doelstellingen
2C Negatieve effecten op duurzaamheidsfactoren 
Ingewikkelde termen en onderwerpen! We hebben deze hierboven al toegelicht, maar per vraag geven wij nog een korte toelichting, zodat u goed weet wat dit betekent. Bij elk onderwerp geeft u aan hoe u wilt dat er bij uw belegging rekening moet worden gehouden met de genoemde duurzaamheidsvoorkeuren. 
Op dit moment maken het ecologisch duurzaam beleggen (vraag 2A) of het beleggen in economische activiteiten die bijdragen aan milieudoelstellingen en/of die bijdragen aan sociale doelstellingen (vraag 2B), geen onderdeel uit van ons Maatschappelijk verantwoord beleggingsbeleid. Wilt u ecologisch duurzaam beleggen? Of wilt u beleggen in economische activiteiten die bijdragen aan milieudoelstellingen en/of die bijdragen aan sociale doelstellingen? In dat geval kunnen wij u helaas niet van dienst zijn.
</t>
  </si>
  <si>
    <t>Check overheden</t>
  </si>
  <si>
    <t>Check bedrijven</t>
  </si>
  <si>
    <t>Check 2c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</si>
</sst>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entury Gothic"/>
      <family val="2"/>
      <scheme val="minor"/>
    </font>
    <font>
      <sz val="11"/>
      <color theme="1"/>
      <name val="Century Gothic"/>
      <family val="2"/>
      <scheme val="minor"/>
    </font>
    <font>
      <sz val="11"/>
      <color theme="4"/>
      <name val="Century Gothic"/>
      <family val="2"/>
      <scheme val="minor"/>
    </font>
    <font>
      <sz val="11"/>
      <name val="Century Gothic"/>
      <family val="2"/>
      <scheme val="minor"/>
    </font>
    <font>
      <b/>
      <sz val="14"/>
      <color theme="1"/>
      <name val="Century Gothic"/>
      <family val="2"/>
      <scheme val="minor"/>
    </font>
    <font>
      <i/>
      <sz val="11"/>
      <color theme="4"/>
      <name val="Century Gothic"/>
      <family val="2"/>
      <scheme val="minor"/>
    </font>
    <font>
      <b/>
      <sz val="22"/>
      <color theme="1"/>
      <name val="Century Gothic"/>
      <family val="2"/>
      <scheme val="minor"/>
    </font>
    <font>
      <sz val="10"/>
      <color theme="1"/>
      <name val="Century Gothic"/>
      <family val="2"/>
      <scheme val="minor"/>
    </font>
    <font>
      <b/>
      <sz val="10"/>
      <color theme="1"/>
      <name val="Century Gothic"/>
      <family val="2"/>
      <scheme val="minor"/>
    </font>
    <font>
      <sz val="10"/>
      <color rgb="FFFF0000"/>
      <name val="Century Gothic"/>
      <family val="2"/>
      <scheme val="minor"/>
    </font>
    <font>
      <b/>
      <sz val="10"/>
      <name val="Century Gothic"/>
      <family val="2"/>
      <scheme val="minor"/>
    </font>
    <font>
      <sz val="10"/>
      <name val="Century Gothic"/>
      <family val="2"/>
      <scheme val="minor"/>
    </font>
    <font>
      <b/>
      <sz val="12"/>
      <color theme="1"/>
      <name val="Century Gothic"/>
      <family val="2"/>
      <scheme val="minor"/>
    </font>
    <font>
      <b/>
      <sz val="11"/>
      <color theme="1"/>
      <name val="Century Gothic"/>
      <family val="2"/>
      <scheme val="minor"/>
    </font>
    <font>
      <b/>
      <sz val="9"/>
      <color theme="1"/>
      <name val="Century Gothic"/>
      <family val="2"/>
      <scheme val="minor"/>
    </font>
    <font>
      <sz val="9"/>
      <color theme="1"/>
      <name val="Century Gothic"/>
      <family val="2"/>
      <scheme val="minor"/>
    </font>
    <font>
      <b/>
      <sz val="9"/>
      <name val="Century Gothic"/>
      <family val="2"/>
      <scheme val="minor"/>
    </font>
    <font>
      <sz val="9"/>
      <name val="Century Gothic"/>
      <family val="2"/>
      <scheme val="minor"/>
    </font>
    <font>
      <b/>
      <sz val="10"/>
      <color theme="5"/>
      <name val="Century Gothic"/>
      <family val="2"/>
      <scheme val="minor"/>
    </font>
    <font>
      <sz val="10"/>
      <color theme="4"/>
      <name val="Century Gothic"/>
      <family val="2"/>
      <scheme val="minor"/>
    </font>
    <font>
      <b/>
      <sz val="10"/>
      <color theme="4"/>
      <name val="Century Gothic"/>
      <family val="2"/>
      <scheme val="minor"/>
    </font>
    <font>
      <b/>
      <sz val="11"/>
      <color theme="4"/>
      <name val="Century Gothic"/>
      <family val="2"/>
      <scheme val="minor"/>
    </font>
    <font>
      <b/>
      <sz val="10"/>
      <color rgb="FFFF0000"/>
      <name val="Century Gothic"/>
      <family val="2"/>
      <scheme val="minor"/>
    </font>
    <font>
      <b/>
      <sz val="11"/>
      <name val="Century Gothic"/>
      <family val="2"/>
      <scheme val="minor"/>
    </font>
    <font>
      <sz val="16"/>
      <color theme="1"/>
      <name val="Century Gothic"/>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164" fontId="0" fillId="0" borderId="0" xfId="1" applyNumberFormat="1"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2" fillId="0" borderId="0" xfId="0" applyFont="1"/>
    <xf numFmtId="0" fontId="2" fillId="0" borderId="0" xfId="0" applyFont="1" applyAlignment="1">
      <alignment wrapText="1"/>
    </xf>
    <xf numFmtId="0" fontId="2" fillId="0" borderId="0" xfId="0" applyFont="1" applyAlignment="1">
      <alignment vertical="top" wrapText="1"/>
    </xf>
    <xf numFmtId="0" fontId="5" fillId="0" borderId="0" xfId="0" applyFont="1"/>
    <xf numFmtId="0" fontId="7" fillId="0" borderId="3" xfId="0" applyFont="1" applyBorder="1"/>
    <xf numFmtId="0" fontId="7" fillId="0" borderId="5" xfId="0" applyFont="1" applyBorder="1"/>
    <xf numFmtId="0" fontId="7" fillId="0" borderId="8" xfId="0" applyFont="1" applyBorder="1"/>
    <xf numFmtId="0" fontId="7" fillId="0" borderId="7" xfId="0" applyFont="1" applyBorder="1" applyAlignment="1">
      <alignment vertical="top" wrapText="1"/>
    </xf>
    <xf numFmtId="0" fontId="8" fillId="0" borderId="0" xfId="0" applyFont="1" applyAlignment="1">
      <alignment vertical="top" wrapText="1"/>
    </xf>
    <xf numFmtId="0" fontId="9" fillId="0" borderId="0" xfId="0" applyFont="1" applyAlignment="1">
      <alignment vertical="top" wrapText="1"/>
    </xf>
    <xf numFmtId="0" fontId="7" fillId="0" borderId="0" xfId="0" applyFont="1" applyAlignment="1">
      <alignment vertical="top" wrapText="1"/>
    </xf>
    <xf numFmtId="0" fontId="2" fillId="0" borderId="7" xfId="0" applyFont="1" applyBorder="1" applyAlignment="1">
      <alignment wrapText="1"/>
    </xf>
    <xf numFmtId="0" fontId="10" fillId="0" borderId="0" xfId="0" applyFont="1" applyAlignment="1">
      <alignment vertical="top" wrapText="1"/>
    </xf>
    <xf numFmtId="0" fontId="7" fillId="0" borderId="2" xfId="0" applyFont="1" applyBorder="1" applyAlignment="1">
      <alignment vertical="top" wrapText="1"/>
    </xf>
    <xf numFmtId="0" fontId="12" fillId="0" borderId="2" xfId="0" applyFont="1" applyBorder="1" applyAlignment="1">
      <alignment vertical="top" wrapText="1"/>
    </xf>
    <xf numFmtId="0" fontId="11" fillId="0" borderId="0" xfId="0" applyFont="1" applyAlignment="1">
      <alignment vertical="top" wrapText="1"/>
    </xf>
    <xf numFmtId="0" fontId="0" fillId="0" borderId="0" xfId="0" applyAlignment="1">
      <alignment vertical="top" wrapText="1"/>
    </xf>
    <xf numFmtId="0" fontId="0" fillId="0" borderId="7" xfId="0" applyBorder="1" applyAlignment="1">
      <alignment vertical="top" wrapText="1"/>
    </xf>
    <xf numFmtId="0" fontId="4" fillId="0" borderId="2" xfId="0" applyFont="1" applyBorder="1" applyAlignment="1">
      <alignment vertical="top" wrapText="1"/>
    </xf>
    <xf numFmtId="0" fontId="7" fillId="2" borderId="0" xfId="0" applyFont="1" applyFill="1" applyAlignment="1" applyProtection="1">
      <alignment vertical="top" wrapText="1"/>
      <protection locked="0"/>
    </xf>
    <xf numFmtId="9" fontId="7" fillId="0" borderId="0" xfId="1" applyFont="1" applyFill="1" applyBorder="1" applyAlignment="1" applyProtection="1">
      <alignment horizontal="left" vertical="top" wrapText="1"/>
      <protection locked="0"/>
    </xf>
    <xf numFmtId="0" fontId="0" fillId="0" borderId="2" xfId="0" applyBorder="1" applyAlignment="1">
      <alignment vertical="top" wrapText="1"/>
    </xf>
    <xf numFmtId="0" fontId="0" fillId="0" borderId="0" xfId="0" applyAlignment="1">
      <alignment horizontal="right" vertical="top"/>
    </xf>
    <xf numFmtId="0" fontId="7" fillId="0" borderId="1" xfId="0" applyFont="1" applyBorder="1" applyAlignment="1">
      <alignment horizontal="right" vertical="top"/>
    </xf>
    <xf numFmtId="0" fontId="7" fillId="0" borderId="4" xfId="0" applyFont="1" applyBorder="1" applyAlignment="1">
      <alignment horizontal="right" vertical="top"/>
    </xf>
    <xf numFmtId="0" fontId="7" fillId="0" borderId="6" xfId="0" applyFont="1" applyBorder="1" applyAlignment="1">
      <alignment horizontal="right" vertical="top"/>
    </xf>
    <xf numFmtId="0" fontId="11" fillId="0" borderId="4" xfId="0" applyFont="1" applyBorder="1" applyAlignment="1">
      <alignment horizontal="right" vertical="top"/>
    </xf>
    <xf numFmtId="0" fontId="0" fillId="0" borderId="4" xfId="0" applyBorder="1" applyAlignment="1">
      <alignment horizontal="right" vertical="top"/>
    </xf>
    <xf numFmtId="0" fontId="0" fillId="0" borderId="6" xfId="0" applyBorder="1" applyAlignment="1">
      <alignment horizontal="right" vertical="top"/>
    </xf>
    <xf numFmtId="0" fontId="0" fillId="0" borderId="1" xfId="0" applyBorder="1" applyAlignment="1">
      <alignment horizontal="right" vertical="top"/>
    </xf>
    <xf numFmtId="0" fontId="11" fillId="0" borderId="4" xfId="0" applyFont="1" applyBorder="1" applyAlignment="1">
      <alignment vertical="top" wrapText="1"/>
    </xf>
    <xf numFmtId="0" fontId="8" fillId="0" borderId="4" xfId="0" applyFont="1" applyBorder="1" applyAlignment="1">
      <alignment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7" fillId="0" borderId="0" xfId="0" applyFont="1" applyAlignment="1" applyProtection="1">
      <alignment vertical="top" wrapText="1"/>
      <protection locked="0"/>
    </xf>
    <xf numFmtId="14" fontId="0" fillId="0" borderId="0" xfId="0" applyNumberFormat="1" applyAlignment="1">
      <alignment vertical="top" wrapText="1"/>
    </xf>
    <xf numFmtId="14" fontId="0" fillId="0" borderId="2" xfId="0" applyNumberFormat="1" applyBorder="1" applyAlignment="1">
      <alignment vertical="top" wrapText="1"/>
    </xf>
    <xf numFmtId="0" fontId="2" fillId="0" borderId="2" xfId="0" applyFont="1" applyBorder="1"/>
    <xf numFmtId="0" fontId="2" fillId="0" borderId="7" xfId="0" applyFont="1" applyBorder="1"/>
    <xf numFmtId="0" fontId="14" fillId="0" borderId="0" xfId="0" applyFont="1" applyAlignment="1">
      <alignment vertical="top" wrapText="1"/>
    </xf>
    <xf numFmtId="0" fontId="7" fillId="0" borderId="0" xfId="0" applyFont="1"/>
    <xf numFmtId="0" fontId="7" fillId="0" borderId="0" xfId="0" applyFont="1" applyAlignment="1">
      <alignment vertical="top"/>
    </xf>
    <xf numFmtId="0" fontId="7" fillId="0" borderId="0" xfId="0" applyFont="1" applyAlignment="1">
      <alignment wrapText="1"/>
    </xf>
    <xf numFmtId="9" fontId="7" fillId="0" borderId="0" xfId="0" applyNumberFormat="1" applyFont="1" applyAlignment="1">
      <alignment wrapText="1"/>
    </xf>
    <xf numFmtId="0" fontId="3" fillId="0" borderId="0" xfId="0" applyFont="1"/>
    <xf numFmtId="9" fontId="7" fillId="0" borderId="0" xfId="1" applyFont="1" applyAlignment="1">
      <alignment wrapText="1"/>
    </xf>
    <xf numFmtId="0" fontId="14" fillId="0" borderId="0" xfId="0" applyFont="1" applyAlignment="1">
      <alignment wrapText="1"/>
    </xf>
    <xf numFmtId="0" fontId="14" fillId="0" borderId="0" xfId="0" applyFont="1" applyAlignment="1">
      <alignment horizontal="left" wrapText="1"/>
    </xf>
    <xf numFmtId="0" fontId="16" fillId="0" borderId="0" xfId="0" applyFont="1" applyAlignment="1">
      <alignment wrapText="1"/>
    </xf>
    <xf numFmtId="0" fontId="15" fillId="0" borderId="0" xfId="0" applyFont="1" applyAlignment="1">
      <alignment vertical="top" wrapText="1"/>
    </xf>
    <xf numFmtId="0" fontId="17" fillId="0" borderId="0" xfId="0" applyFont="1" applyAlignment="1">
      <alignment vertical="top" wrapText="1"/>
    </xf>
    <xf numFmtId="9" fontId="15" fillId="0" borderId="0" xfId="1" applyFont="1" applyBorder="1" applyAlignment="1">
      <alignment horizontal="left" vertical="top" wrapText="1"/>
    </xf>
    <xf numFmtId="0" fontId="15" fillId="0" borderId="0" xfId="0" applyFont="1" applyAlignment="1">
      <alignment horizontal="left" vertical="top" wrapText="1"/>
    </xf>
    <xf numFmtId="0" fontId="11" fillId="0" borderId="7" xfId="0" applyFont="1" applyBorder="1" applyAlignment="1">
      <alignment vertical="top" wrapText="1"/>
    </xf>
    <xf numFmtId="0" fontId="13" fillId="0" borderId="0" xfId="0" applyFont="1" applyAlignment="1">
      <alignment vertical="top" wrapText="1"/>
    </xf>
    <xf numFmtId="0" fontId="7" fillId="0" borderId="0" xfId="0" applyFont="1" applyAlignment="1">
      <alignment horizontal="left" wrapText="1"/>
    </xf>
    <xf numFmtId="0" fontId="7" fillId="3" borderId="0" xfId="0" applyFont="1" applyFill="1" applyAlignment="1">
      <alignment wrapText="1"/>
    </xf>
    <xf numFmtId="0" fontId="7" fillId="0" borderId="0" xfId="0" applyFont="1" applyAlignment="1">
      <alignment horizontal="right" vertical="top" wrapText="1"/>
    </xf>
    <xf numFmtId="0" fontId="11" fillId="0" borderId="0" xfId="0" applyFont="1" applyAlignment="1">
      <alignment horizontal="right" vertical="top" wrapText="1"/>
    </xf>
    <xf numFmtId="0" fontId="7" fillId="0" borderId="7" xfId="0" applyFont="1" applyBorder="1" applyAlignment="1">
      <alignment horizontal="right" vertical="top" wrapText="1"/>
    </xf>
    <xf numFmtId="0" fontId="7" fillId="0" borderId="2" xfId="0" applyFont="1" applyBorder="1" applyAlignment="1">
      <alignment horizontal="right" vertical="top" wrapText="1"/>
    </xf>
    <xf numFmtId="0" fontId="0" fillId="0" borderId="0" xfId="0" applyAlignment="1">
      <alignment horizontal="right" vertical="top" wrapText="1"/>
    </xf>
    <xf numFmtId="0" fontId="0" fillId="0" borderId="7" xfId="0" applyBorder="1" applyAlignment="1">
      <alignment horizontal="right" vertical="top" wrapText="1"/>
    </xf>
    <xf numFmtId="0" fontId="18" fillId="0" borderId="7" xfId="0" applyFont="1" applyBorder="1" applyAlignment="1">
      <alignment vertical="top" wrapText="1"/>
    </xf>
    <xf numFmtId="0" fontId="20" fillId="0" borderId="0" xfId="0" applyFont="1" applyAlignment="1">
      <alignment vertical="top" wrapText="1"/>
    </xf>
    <xf numFmtId="0" fontId="19" fillId="0" borderId="0" xfId="0" applyFont="1" applyAlignment="1">
      <alignment wrapText="1"/>
    </xf>
    <xf numFmtId="0" fontId="20" fillId="0" borderId="7" xfId="0" applyFont="1" applyBorder="1" applyAlignment="1">
      <alignment vertical="top" wrapText="1"/>
    </xf>
    <xf numFmtId="49" fontId="0" fillId="0" borderId="0" xfId="0" applyNumberFormat="1"/>
    <xf numFmtId="0" fontId="21" fillId="0" borderId="0" xfId="0" applyFont="1"/>
    <xf numFmtId="0" fontId="21" fillId="0" borderId="7" xfId="0" applyFont="1" applyBorder="1" applyAlignment="1">
      <alignment vertical="top" wrapText="1"/>
    </xf>
    <xf numFmtId="0" fontId="22" fillId="0" borderId="7" xfId="0" applyFont="1" applyBorder="1" applyAlignment="1">
      <alignment vertical="top" wrapText="1"/>
    </xf>
    <xf numFmtId="0" fontId="7" fillId="0" borderId="5" xfId="0" applyFont="1" applyBorder="1" applyAlignment="1">
      <alignment vertical="top" wrapText="1"/>
    </xf>
    <xf numFmtId="0" fontId="12" fillId="0" borderId="3" xfId="0" applyFont="1" applyBorder="1" applyAlignment="1">
      <alignment vertical="top" wrapText="1"/>
    </xf>
    <xf numFmtId="0" fontId="8" fillId="0" borderId="5" xfId="0" applyFont="1" applyBorder="1" applyAlignment="1">
      <alignment vertical="top" wrapText="1"/>
    </xf>
    <xf numFmtId="0" fontId="7" fillId="0" borderId="8" xfId="0" applyFont="1" applyBorder="1" applyAlignment="1">
      <alignment vertical="top" wrapText="1"/>
    </xf>
    <xf numFmtId="0" fontId="12" fillId="0" borderId="0" xfId="0" applyFont="1" applyAlignment="1">
      <alignment vertical="top" wrapText="1"/>
    </xf>
    <xf numFmtId="0" fontId="11" fillId="0" borderId="6" xfId="0" applyFont="1" applyBorder="1" applyAlignment="1">
      <alignment horizontal="right" vertical="top"/>
    </xf>
    <xf numFmtId="0" fontId="22" fillId="0" borderId="0" xfId="0" applyFont="1" applyAlignment="1">
      <alignment vertical="top" wrapText="1"/>
    </xf>
    <xf numFmtId="0" fontId="7" fillId="0" borderId="0" xfId="0" applyFont="1" applyAlignment="1">
      <alignment horizontal="right" vertical="top"/>
    </xf>
    <xf numFmtId="0" fontId="10" fillId="0" borderId="0" xfId="0" applyFont="1" applyAlignment="1">
      <alignment vertical="top"/>
    </xf>
    <xf numFmtId="0" fontId="7" fillId="0" borderId="4" xfId="0" applyFont="1" applyBorder="1" applyAlignment="1">
      <alignment horizontal="right" vertical="top" wrapText="1"/>
    </xf>
    <xf numFmtId="0" fontId="10" fillId="0" borderId="0" xfId="0" applyFont="1" applyAlignment="1">
      <alignment horizontal="left" vertical="top" wrapText="1"/>
    </xf>
    <xf numFmtId="0" fontId="0" fillId="0" borderId="4" xfId="0"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15" fillId="0" borderId="4" xfId="0" applyFont="1" applyBorder="1" applyAlignment="1">
      <alignment horizontal="right" vertical="top" wrapText="1"/>
    </xf>
    <xf numFmtId="0" fontId="6" fillId="0" borderId="0" xfId="0" applyFont="1" applyAlignment="1">
      <alignment vertical="top" wrapText="1"/>
    </xf>
    <xf numFmtId="0" fontId="0" fillId="0" borderId="2" xfId="0" applyBorder="1" applyAlignment="1">
      <alignment horizontal="center" vertical="top" wrapText="1"/>
    </xf>
    <xf numFmtId="0" fontId="15" fillId="0" borderId="0" xfId="0" applyFont="1" applyAlignment="1">
      <alignment horizontal="left" vertical="top" wrapText="1"/>
    </xf>
    <xf numFmtId="0" fontId="6" fillId="0" borderId="0" xfId="0" applyFont="1" applyAlignment="1">
      <alignment horizontal="left" vertical="top" wrapText="1"/>
    </xf>
    <xf numFmtId="0" fontId="24" fillId="0" borderId="0" xfId="0" applyFont="1" applyAlignment="1">
      <alignment horizontal="center" vertical="top" wrapText="1"/>
    </xf>
    <xf numFmtId="0" fontId="24" fillId="0" borderId="7" xfId="0" applyFont="1" applyBorder="1" applyAlignment="1">
      <alignment horizontal="center" vertical="top" wrapText="1"/>
    </xf>
    <xf numFmtId="0" fontId="10" fillId="0" borderId="0" xfId="0" applyFont="1" applyAlignment="1">
      <alignment horizontal="left" vertical="top" wrapText="1"/>
    </xf>
    <xf numFmtId="0" fontId="7" fillId="0" borderId="5" xfId="0" applyFont="1" applyBorder="1" applyAlignment="1">
      <alignment horizontal="center" vertical="top" wrapText="1"/>
    </xf>
    <xf numFmtId="0" fontId="8" fillId="0" borderId="0" xfId="0" applyFont="1" applyAlignment="1">
      <alignment horizontal="left" vertical="top" wrapText="1"/>
    </xf>
    <xf numFmtId="0" fontId="7" fillId="0" borderId="0" xfId="0" applyFont="1" applyAlignment="1">
      <alignment horizontal="left" vertical="top" wrapText="1"/>
    </xf>
    <xf numFmtId="0" fontId="21" fillId="0" borderId="0" xfId="0" applyFont="1" applyAlignment="1">
      <alignment horizontal="left" vertical="top" wrapText="1"/>
    </xf>
    <xf numFmtId="0" fontId="23" fillId="0" borderId="0" xfId="0" applyFont="1" applyAlignment="1">
      <alignment horizontal="left" vertical="top" wrapText="1"/>
    </xf>
    <xf numFmtId="0" fontId="7" fillId="2" borderId="9" xfId="0" applyFont="1" applyFill="1" applyBorder="1" applyAlignment="1" applyProtection="1">
      <alignment horizontal="center"/>
      <protection locked="0"/>
    </xf>
    <xf numFmtId="0" fontId="0" fillId="2" borderId="9" xfId="0" applyFill="1" applyBorder="1" applyAlignment="1" applyProtection="1">
      <alignment horizontal="left"/>
      <protection locked="0"/>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18" fillId="0" borderId="0" xfId="0" applyFont="1" applyAlignment="1">
      <alignment horizontal="left" vertical="top" wrapText="1"/>
    </xf>
    <xf numFmtId="0" fontId="20" fillId="0" borderId="0" xfId="0" applyFont="1" applyAlignment="1">
      <alignment horizontal="left" vertical="top" wrapText="1"/>
    </xf>
    <xf numFmtId="0" fontId="7" fillId="0" borderId="4" xfId="0" applyFont="1" applyBorder="1" applyAlignment="1">
      <alignment horizontal="center" vertical="top"/>
    </xf>
    <xf numFmtId="0" fontId="7" fillId="0" borderId="5" xfId="0" applyFont="1" applyBorder="1" applyAlignment="1">
      <alignment horizontal="left" vertical="top" wrapText="1"/>
    </xf>
    <xf numFmtId="0" fontId="12" fillId="0" borderId="2" xfId="0" applyFont="1" applyBorder="1" applyAlignment="1">
      <alignment horizontal="left" vertical="top" wrapText="1"/>
    </xf>
  </cellXfs>
  <cellStyles count="2">
    <cellStyle name="Procent" xfId="1" builtinId="5"/>
    <cellStyle name="Standaard" xfId="0" builtinId="0"/>
  </cellStyles>
  <dxfs count="19">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4"/>
      </font>
    </dxf>
    <dxf>
      <font>
        <color theme="4"/>
      </font>
    </dxf>
    <dxf>
      <font>
        <color theme="5"/>
      </font>
    </dxf>
    <dxf>
      <font>
        <color theme="5"/>
      </font>
    </dxf>
    <dxf>
      <font>
        <color theme="4"/>
      </font>
    </dxf>
    <dxf>
      <font>
        <color theme="5"/>
      </font>
    </dxf>
    <dxf>
      <font>
        <color theme="4"/>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187747</xdr:colOff>
      <xdr:row>0</xdr:row>
      <xdr:rowOff>55032</xdr:rowOff>
    </xdr:from>
    <xdr:to>
      <xdr:col>2</xdr:col>
      <xdr:colOff>1736996</xdr:colOff>
      <xdr:row>3</xdr:row>
      <xdr:rowOff>275167</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914" y="55032"/>
          <a:ext cx="1834999" cy="855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618276</xdr:colOff>
      <xdr:row>45</xdr:row>
      <xdr:rowOff>170250</xdr:rowOff>
    </xdr:to>
    <xdr:pic>
      <xdr:nvPicPr>
        <xdr:cNvPr id="3" name="Afbeelding 2">
          <a:extLst>
            <a:ext uri="{FF2B5EF4-FFF2-40B4-BE49-F238E27FC236}">
              <a16:creationId xmlns:a16="http://schemas.microsoft.com/office/drawing/2014/main" id="{88B7B3C1-6B14-B735-AC84-E191D002558C}"/>
            </a:ext>
          </a:extLst>
        </xdr:cNvPr>
        <xdr:cNvPicPr>
          <a:picLocks noChangeAspect="1"/>
        </xdr:cNvPicPr>
      </xdr:nvPicPr>
      <xdr:blipFill>
        <a:blip xmlns:r="http://schemas.openxmlformats.org/officeDocument/2006/relationships" r:embed="rId1"/>
        <a:stretch>
          <a:fillRect/>
        </a:stretch>
      </xdr:blipFill>
      <xdr:spPr>
        <a:xfrm>
          <a:off x="0" y="0"/>
          <a:ext cx="6790476" cy="9600000"/>
        </a:xfrm>
        <a:prstGeom prst="rect">
          <a:avLst/>
        </a:prstGeom>
      </xdr:spPr>
    </xdr:pic>
    <xdr:clientData/>
  </xdr:twoCellAnchor>
  <xdr:twoCellAnchor editAs="oneCell">
    <xdr:from>
      <xdr:col>9</xdr:col>
      <xdr:colOff>628650</xdr:colOff>
      <xdr:row>0</xdr:row>
      <xdr:rowOff>0</xdr:rowOff>
    </xdr:from>
    <xdr:to>
      <xdr:col>19</xdr:col>
      <xdr:colOff>485775</xdr:colOff>
      <xdr:row>45</xdr:row>
      <xdr:rowOff>132155</xdr:rowOff>
    </xdr:to>
    <xdr:pic>
      <xdr:nvPicPr>
        <xdr:cNvPr id="4" name="Afbeelding 3">
          <a:extLst>
            <a:ext uri="{FF2B5EF4-FFF2-40B4-BE49-F238E27FC236}">
              <a16:creationId xmlns:a16="http://schemas.microsoft.com/office/drawing/2014/main" id="{D225FA3C-6A26-86E2-E1AF-70C37C1F9795}"/>
            </a:ext>
          </a:extLst>
        </xdr:cNvPr>
        <xdr:cNvPicPr>
          <a:picLocks noChangeAspect="1"/>
        </xdr:cNvPicPr>
      </xdr:nvPicPr>
      <xdr:blipFill rotWithShape="1">
        <a:blip xmlns:r="http://schemas.openxmlformats.org/officeDocument/2006/relationships" r:embed="rId2"/>
        <a:srcRect l="697" r="1101"/>
        <a:stretch/>
      </xdr:blipFill>
      <xdr:spPr>
        <a:xfrm>
          <a:off x="6800850" y="0"/>
          <a:ext cx="6715125" cy="9561905"/>
        </a:xfrm>
        <a:prstGeom prst="rect">
          <a:avLst/>
        </a:prstGeom>
      </xdr:spPr>
    </xdr:pic>
    <xdr:clientData/>
  </xdr:twoCellAnchor>
  <xdr:twoCellAnchor editAs="oneCell">
    <xdr:from>
      <xdr:col>19</xdr:col>
      <xdr:colOff>447675</xdr:colOff>
      <xdr:row>0</xdr:row>
      <xdr:rowOff>0</xdr:rowOff>
    </xdr:from>
    <xdr:to>
      <xdr:col>29</xdr:col>
      <xdr:colOff>351580</xdr:colOff>
      <xdr:row>45</xdr:row>
      <xdr:rowOff>151202</xdr:rowOff>
    </xdr:to>
    <xdr:pic>
      <xdr:nvPicPr>
        <xdr:cNvPr id="5" name="Afbeelding 4">
          <a:extLst>
            <a:ext uri="{FF2B5EF4-FFF2-40B4-BE49-F238E27FC236}">
              <a16:creationId xmlns:a16="http://schemas.microsoft.com/office/drawing/2014/main" id="{FB19F353-ED6B-F392-8412-87749B432DE9}"/>
            </a:ext>
          </a:extLst>
        </xdr:cNvPr>
        <xdr:cNvPicPr>
          <a:picLocks noChangeAspect="1"/>
        </xdr:cNvPicPr>
      </xdr:nvPicPr>
      <xdr:blipFill>
        <a:blip xmlns:r="http://schemas.openxmlformats.org/officeDocument/2006/relationships" r:embed="rId3"/>
        <a:stretch>
          <a:fillRect/>
        </a:stretch>
      </xdr:blipFill>
      <xdr:spPr>
        <a:xfrm>
          <a:off x="13477875" y="0"/>
          <a:ext cx="6761905" cy="9580952"/>
        </a:xfrm>
        <a:prstGeom prst="rect">
          <a:avLst/>
        </a:prstGeom>
      </xdr:spPr>
    </xdr:pic>
    <xdr:clientData/>
  </xdr:twoCellAnchor>
</xdr:wsDr>
</file>

<file path=xl/theme/theme1.xml><?xml version="1.0" encoding="utf-8"?>
<a:theme xmlns:a="http://schemas.openxmlformats.org/drawingml/2006/main" name="Kantoorthema">
  <a:themeElements>
    <a:clrScheme name="NNEK">
      <a:dk1>
        <a:sysClr val="windowText" lastClr="000000"/>
      </a:dk1>
      <a:lt1>
        <a:sysClr val="window" lastClr="FFFFFF"/>
      </a:lt1>
      <a:dk2>
        <a:srgbClr val="44546A"/>
      </a:dk2>
      <a:lt2>
        <a:srgbClr val="E7E6E6"/>
      </a:lt2>
      <a:accent1>
        <a:srgbClr val="AF272F"/>
      </a:accent1>
      <a:accent2>
        <a:srgbClr val="708573"/>
      </a:accent2>
      <a:accent3>
        <a:srgbClr val="94795D"/>
      </a:accent3>
      <a:accent4>
        <a:srgbClr val="85828B"/>
      </a:accent4>
      <a:accent5>
        <a:srgbClr val="CBA052"/>
      </a:accent5>
      <a:accent6>
        <a:srgbClr val="70AD47"/>
      </a:accent6>
      <a:hlink>
        <a:srgbClr val="0563C1"/>
      </a:hlink>
      <a:folHlink>
        <a:srgbClr val="954F72"/>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5945B-3DF8-4492-84B1-9A9FA05305F7}">
  <sheetPr codeName="Blad1">
    <pageSetUpPr fitToPage="1"/>
  </sheetPr>
  <dimension ref="B1:H136"/>
  <sheetViews>
    <sheetView showGridLines="0" showRowColHeaders="0" tabSelected="1" zoomScale="90" zoomScaleNormal="90" workbookViewId="0">
      <selection activeCell="D5" sqref="D5:G7"/>
    </sheetView>
  </sheetViews>
  <sheetFormatPr defaultRowHeight="16.5" x14ac:dyDescent="0.3"/>
  <cols>
    <col min="1" max="1" width="2" customWidth="1"/>
    <col min="2" max="2" width="3.75" style="32" customWidth="1"/>
    <col min="3" max="3" width="98.875" style="26" customWidth="1"/>
    <col min="4" max="4" width="16.125" style="26" customWidth="1"/>
    <col min="5" max="5" width="11.875" style="26" customWidth="1"/>
    <col min="6" max="6" width="16.25" style="26" customWidth="1"/>
    <col min="8" max="8" width="3.625" customWidth="1"/>
  </cols>
  <sheetData>
    <row r="1" spans="2:8" ht="16.5" customHeight="1" x14ac:dyDescent="0.3">
      <c r="C1" s="101" t="s">
        <v>131</v>
      </c>
      <c r="D1" s="98"/>
      <c r="E1" s="98"/>
      <c r="F1" s="98"/>
    </row>
    <row r="2" spans="2:8" ht="16.5" customHeight="1" x14ac:dyDescent="0.3">
      <c r="C2" s="101"/>
      <c r="D2" s="98"/>
      <c r="E2" s="98"/>
      <c r="F2" s="98"/>
    </row>
    <row r="3" spans="2:8" ht="16.5" customHeight="1" x14ac:dyDescent="0.3">
      <c r="C3" s="102" t="s">
        <v>132</v>
      </c>
      <c r="D3" s="98"/>
      <c r="E3" s="98"/>
      <c r="F3" s="98"/>
    </row>
    <row r="4" spans="2:8" ht="24" customHeight="1" x14ac:dyDescent="0.3">
      <c r="C4" s="103"/>
      <c r="D4" s="45"/>
    </row>
    <row r="5" spans="2:8" ht="21" customHeight="1" x14ac:dyDescent="0.3">
      <c r="B5" s="112" t="s">
        <v>100</v>
      </c>
      <c r="C5" s="113"/>
      <c r="D5" s="111"/>
      <c r="E5" s="111"/>
      <c r="F5" s="111"/>
      <c r="G5" s="111"/>
      <c r="H5" s="78" t="str">
        <f>IF(D5="","Vul eerst uw naam/namen in!","")</f>
        <v>Vul eerst uw naam/namen in!</v>
      </c>
    </row>
    <row r="6" spans="2:8" ht="21" customHeight="1" x14ac:dyDescent="0.3">
      <c r="B6" s="112" t="s">
        <v>31</v>
      </c>
      <c r="C6" s="113"/>
      <c r="D6" s="110"/>
      <c r="E6" s="110"/>
      <c r="F6" s="110"/>
      <c r="G6" s="110"/>
      <c r="H6" s="78" t="str">
        <f>IF(D6="","Kies uw beleggingstrategie voor u doorgaat!","")</f>
        <v>Kies uw beleggingstrategie voor u doorgaat!</v>
      </c>
    </row>
    <row r="7" spans="2:8" ht="21" customHeight="1" x14ac:dyDescent="0.3">
      <c r="B7" s="112" t="s">
        <v>104</v>
      </c>
      <c r="C7" s="113"/>
      <c r="D7" s="111"/>
      <c r="E7" s="111"/>
      <c r="F7" s="111"/>
      <c r="G7" s="111"/>
      <c r="H7" s="78" t="str">
        <f>IF(D7="","Vul uw rekeningnummer in!","")</f>
        <v>Vul uw rekeningnummer in!</v>
      </c>
    </row>
    <row r="8" spans="2:8" ht="24" customHeight="1" x14ac:dyDescent="0.3">
      <c r="B8" s="33"/>
      <c r="C8" s="118" t="str">
        <f>'Tekst Vragen'!C1</f>
        <v xml:space="preserve">Wat zijn duurzaamheidsvoorkeuren? </v>
      </c>
      <c r="D8" s="118"/>
      <c r="E8" s="118"/>
      <c r="F8" s="118"/>
      <c r="G8" s="82"/>
      <c r="H8" s="78"/>
    </row>
    <row r="9" spans="2:8" ht="44.1" customHeight="1" x14ac:dyDescent="0.3">
      <c r="B9" s="116"/>
      <c r="C9" s="107" t="str">
        <f>'Tekst Vragen'!C2</f>
        <v xml:space="preserve">Duurzaamheidsvoorkeuren zijn wensen die u heeft op het gebied van ESG bij beleggen. 
ESG staat voor Environmental (milieu), Social (maatschappij) en Governance (ondernemingsbestuur). Bij milieu moet u denken aan klimaatverandering, maar ook biodiversiteit, watergebruik en afvalverwerking. Onder maatschappij vallen bijvoorbeeld mensenrechten, maar ook toegang tot zorg of onderwijs en werkomstandigheden. Tenslotte vallen er onder ondernemingsbestuur zaken als diversiteit in de organisatie en het bestuur, beloningsbeleid en naleving van wet- en regelgeving. 
Wat duurzaamheidsvoorkeuren zijn, bepaalt de wet. De duurzaamheidsvoorkeuren worden ingevuld aan de hand van uw voorkeuren voor drie type beleggingen
1.	Ecologische duurzame beleggingen – dit zijn beleggingen in bedrijven die helpen bij het tegengaan van klimaatverandering en voldoen aan door de wetgever vastgestelde strenge criteria; 
2.	Duurzame beleggingen – dit zijn beleggingen in bedrijven die helpen bij het bereiken van een milieudoelstelling of een sociale doelstelling waarbij het bedrijf praktijken van goed ondernemingsbestuur (zoals integer gedrag, hoog niveau van transparantie en verantwoording) volgt; en
3.	Beleggingen die negatieve effecten op duurzaamheidsfactoren meewegen. 
Ingewikkelde termen en onderwerpen! Het verschil tussen deze drie voorkeuren, lichten we hieronder verder aan u toe. </v>
      </c>
      <c r="D9" s="107"/>
      <c r="E9" s="107"/>
      <c r="F9" s="107"/>
      <c r="G9" s="105"/>
    </row>
    <row r="10" spans="2:8" ht="44.1" customHeight="1" x14ac:dyDescent="0.3">
      <c r="B10" s="116"/>
      <c r="C10" s="107"/>
      <c r="D10" s="107"/>
      <c r="E10" s="107"/>
      <c r="F10" s="107"/>
      <c r="G10" s="105"/>
    </row>
    <row r="11" spans="2:8" ht="44.1" customHeight="1" x14ac:dyDescent="0.3">
      <c r="B11" s="116"/>
      <c r="C11" s="107"/>
      <c r="D11" s="107"/>
      <c r="E11" s="107"/>
      <c r="F11" s="107"/>
      <c r="G11" s="105"/>
    </row>
    <row r="12" spans="2:8" ht="44.1" customHeight="1" x14ac:dyDescent="0.3">
      <c r="B12" s="116"/>
      <c r="C12" s="107"/>
      <c r="D12" s="107"/>
      <c r="E12" s="107"/>
      <c r="F12" s="107"/>
      <c r="G12" s="105"/>
    </row>
    <row r="13" spans="2:8" ht="44.1" customHeight="1" x14ac:dyDescent="0.3">
      <c r="B13" s="116"/>
      <c r="C13" s="107"/>
      <c r="D13" s="107"/>
      <c r="E13" s="107"/>
      <c r="F13" s="107"/>
      <c r="G13" s="105"/>
    </row>
    <row r="14" spans="2:8" ht="20.100000000000001" customHeight="1" x14ac:dyDescent="0.3">
      <c r="B14" s="34"/>
      <c r="C14" s="106" t="str">
        <f>'Tekst Vragen'!C3</f>
        <v xml:space="preserve">1. Ecologisch duurzame beleggingen </v>
      </c>
      <c r="D14" s="106"/>
      <c r="E14" s="106"/>
      <c r="F14" s="106"/>
      <c r="G14" s="83"/>
    </row>
    <row r="15" spans="2:8" ht="35.1" customHeight="1" x14ac:dyDescent="0.3">
      <c r="B15" s="34"/>
      <c r="C15" s="107" t="str">
        <f>'Tekst Vragen'!C4</f>
        <v xml:space="preserve">Dit zijn beleggingen in bedrijven die helpen bij het tegengaan van klimaatverandering of het beperken van de gevolgen ervan. 
Of een bedrijf ecologisch duurzame activiteiten heeft, wordt bepaald door de EU-Taxonomiewetgeving. Dit is een Europees regelgevend classificatiesysteem dat vaststelt of een belegging wel of niet bijdraagt aan een beter milieu. De EU-Taxonomie heeft verschillende strenge criteria vastgesteld waar een onderdeel of productielijn van een bedrijf aan moet voldoen om als ‘ecologisch duurzaam’ te mogen worden aangemerkt. 
Op het moment dat bepaalde activiteiten van een bedrijf aan de eisen van de EU-Taxonomie voldoet, mag een belegging in dat bedrijf meetellen als een ecologische duurzame belegging.
Een voorbeeld:
Een windmolenpark bouwen in een beschermd natuurgebied draagt bij aan het oplossen van het klimaatprobleem. Maar door de bouw van het windmolenpark verandert de biodiversiteit van het beschermd natuurgebied dat naast het windmolenpark ligt. Hierdoor brengt de belegging ook nadelige gevolgen mee voor de biodiversiteit en zal de belegging dus niet aan alle eisen van de EU Taxonomie voldoen. Dit windmolenpark zal om die reden niet classificeren als ‘ecologisch duurzaam’.
Een ander voorbeeld:
Een bepaald automerk produceert naast benzine en diesel auto’s ook elektrische auto’s. We nemen aan dat deze productielijn van het fabriceren van elektrische auto’s (economische activiteit) volledig voldoet aan alle strenge Taxonomievereisten. Logischerwijs voldoen de fabricage van benzine en diesel auto’s niet aan de strenge eisen van de Taxonomie verordening. Een belegging in een aandeel van dit automerk zal daardoor gedeeltelijk worden beschouwd als ‘ecologisch duurzaam’. </v>
      </c>
      <c r="D15" s="107"/>
      <c r="E15" s="107"/>
      <c r="F15" s="107"/>
      <c r="G15" s="81"/>
    </row>
    <row r="16" spans="2:8" ht="35.1" customHeight="1" x14ac:dyDescent="0.3">
      <c r="B16" s="34"/>
      <c r="C16" s="107"/>
      <c r="D16" s="107"/>
      <c r="E16" s="107"/>
      <c r="F16" s="107"/>
      <c r="G16" s="81"/>
    </row>
    <row r="17" spans="2:7" ht="35.1" customHeight="1" x14ac:dyDescent="0.3">
      <c r="B17" s="34"/>
      <c r="C17" s="107"/>
      <c r="D17" s="107"/>
      <c r="E17" s="107"/>
      <c r="F17" s="107"/>
      <c r="G17" s="81"/>
    </row>
    <row r="18" spans="2:7" ht="35.1" customHeight="1" x14ac:dyDescent="0.3">
      <c r="B18" s="34"/>
      <c r="C18" s="107"/>
      <c r="D18" s="107"/>
      <c r="E18" s="107"/>
      <c r="F18" s="107"/>
      <c r="G18" s="81"/>
    </row>
    <row r="19" spans="2:7" ht="35.1" customHeight="1" x14ac:dyDescent="0.3">
      <c r="B19" s="34"/>
      <c r="C19" s="107"/>
      <c r="D19" s="107"/>
      <c r="E19" s="107"/>
      <c r="F19" s="107"/>
      <c r="G19" s="81"/>
    </row>
    <row r="20" spans="2:7" ht="35.1" customHeight="1" x14ac:dyDescent="0.3">
      <c r="B20" s="34"/>
      <c r="C20" s="107"/>
      <c r="D20" s="107"/>
      <c r="E20" s="107"/>
      <c r="F20" s="107"/>
      <c r="G20" s="81"/>
    </row>
    <row r="21" spans="2:7" ht="35.1" customHeight="1" x14ac:dyDescent="0.3">
      <c r="B21" s="34"/>
      <c r="C21" s="107"/>
      <c r="D21" s="107"/>
      <c r="E21" s="107"/>
      <c r="F21" s="107"/>
      <c r="G21" s="81"/>
    </row>
    <row r="22" spans="2:7" ht="35.1" customHeight="1" x14ac:dyDescent="0.3">
      <c r="B22" s="34"/>
      <c r="C22" s="107"/>
      <c r="D22" s="107"/>
      <c r="E22" s="107"/>
      <c r="F22" s="107"/>
      <c r="G22" s="81"/>
    </row>
    <row r="23" spans="2:7" ht="9.9499999999999993" customHeight="1" x14ac:dyDescent="0.3">
      <c r="B23" s="34"/>
      <c r="C23" s="20"/>
      <c r="D23" s="20"/>
      <c r="E23" s="20"/>
      <c r="F23" s="20"/>
      <c r="G23" s="81"/>
    </row>
    <row r="24" spans="2:7" ht="20.100000000000001" customHeight="1" x14ac:dyDescent="0.3">
      <c r="B24" s="34"/>
      <c r="C24" s="106" t="str">
        <f>'Tekst Vragen'!C5</f>
        <v>2. Duurzame beleggingen (beleggingen met milieu- en/of sociale doelstellingen)</v>
      </c>
      <c r="D24" s="106"/>
      <c r="E24" s="106"/>
      <c r="F24" s="106"/>
      <c r="G24" s="81"/>
    </row>
    <row r="25" spans="2:7" ht="140.1" customHeight="1" x14ac:dyDescent="0.3">
      <c r="B25" s="34"/>
      <c r="C25" s="107" t="str">
        <f>'Tekst Vragen'!C6</f>
        <v xml:space="preserve">Het begrip duurzame belegging wordt beschreven in de SFDR-regelgeving (Sustainable Finance Disclosure Regulation). Dit is Europese regelgeving die voorschrijft hoe financiële instellingen beleggers moeten informeren over duurzaamheid. Een belegging kan slechts duurzaam worden genoemd, als het een concrete doelstelling nastreeft op het gebied van milieu (E) of maatschappij (S) en ook wordt voldaan aan goed ondernemingsbestuur ook wel good governance (G). 
Ook hier geldt dat met het bijdragen aan bijvoorbeeld een milieudoelstelling geen schade mag worden aangericht aan andere E en S doelstellingen.
Een voorbeeld: 
Als een windmolenpark wordt gebouwd door arbeiders die onder slechte arbeidsomstandigheden moeten werken en leven dan zal de belegging niet als duurzaam kunnen meetellen.
</v>
      </c>
      <c r="D25" s="107"/>
      <c r="E25" s="107"/>
      <c r="F25" s="107"/>
      <c r="G25" s="81"/>
    </row>
    <row r="26" spans="2:7" ht="9.9499999999999993" customHeight="1" x14ac:dyDescent="0.3">
      <c r="B26" s="34"/>
      <c r="C26" s="42"/>
      <c r="D26" s="42"/>
      <c r="E26" s="42"/>
      <c r="F26" s="42"/>
      <c r="G26" s="81"/>
    </row>
    <row r="27" spans="2:7" ht="20.100000000000001" customHeight="1" x14ac:dyDescent="0.3">
      <c r="B27" s="34"/>
      <c r="C27" s="106" t="str">
        <f>'Tekst Vragen'!C7</f>
        <v>3. Beleggingen die negatieve gevolgen op duurzaamheidsfactoren meewegen</v>
      </c>
      <c r="D27" s="106"/>
      <c r="E27" s="106"/>
      <c r="F27" s="106"/>
      <c r="G27" s="81"/>
    </row>
    <row r="28" spans="2:7" ht="51.95" customHeight="1" x14ac:dyDescent="0.3">
      <c r="B28" s="34"/>
      <c r="C28" s="107" t="str">
        <f>'Tekst Vragen'!C8</f>
        <v>Dit zijn beleggingen waarbij rekening wordt gehouden met de belangrijkste nadelige effecten op duurzaamheidsfactoren. Duurzaamheidsfactoren hebben betrekking op een breed scala aan ecologische-, sociale- en werkgelegenheidszaken. Denk bijvoorbeeld aan de eerbiediging van mensenrechten of het behoud van de biodiversiteit. Deze belangrijkste nadelige effecten worden ook wel de Principal Adverse Impacts (of afgekort: PAIs) genoemd. Elk bedrijf heeft een impact op het milieu (E) en de maatschappij (S). Deze impact kan positief of negatief zijn. 
Een voorbeeld: 
Een belegging in een luchtvaarmaatschappij brengt negatieve effecten op ecologische duurzaamheidsfactoren mee. Vliegentuigen stoten immers veel CO2 uit en dit heeft een negatief effect op het milieu. Een ander voorbeeld is een belegging in een sigarettenfabriek. Sigaretten zijn slecht voor de gezondheid en dit heeft een negatief effect op het welzijn van de mens. 
Het meewegen van dergelijke negatieve effecten op duurzaamheidsfactoren kan op twee manieren: kwalitatief of kwantitatief. In het geval dit kwalitatief gebeurt worden er uitsluitingen toegepast, of engagement uitgevoerd. 
Uitsluiting betekent dat (groepen) bedrijven worden uitgesloten van belegging op basis van duurzaamheidskarakteristieken, bijvoorbeeld beleggingen in tabak, wapens of bont. 
Engagement wordt gezien als een langdurige actieve dialoog tussen beleggers en het bedrijf waarin wordt belegd. Deze actieve dialoog biedt beleggers de mogelijkheid om de mogelijke ongunstige effecten die de onderneming veroorzaakt, te bespreken met deze bedrijven. Dit kan plaatsvinden in samenwerkingsverband, om zo meer impact te maken. 
Negatieve effecten kunnen ook kwantitatief beoordeeld worden. In dat geval wordt gebruik gemaakt van zogenaamde PAI-indicatoren. Een PAI-indicator berekent de impact van een belegging op de milieu-, sociale en governance (ESG)-factoren. Denk aan CO2-uitstoot, blootstelling aan fossiele brandstoffen, water en afval (E), zorgvuldigheid op gebied van mensenrechten of genderdiversiteit (S), blootstelling aan corruptie, omkoping of andere schandalen (G). 
Met de onderstaande vragen inventariseren we of uw duurzaamheidsvoorkeuren passen bij ons beleggingsbeleid en de door u gekozen beleggingsstrategie.
Vult u voordat u de vragen gaat beantwoorden, hierboven uw naam en de beleggingsstrategie waarin u wilt gaan beleggen in. Neem contact op met uw adviseur in het geval u vragen heeft over deze vragenlijst.</v>
      </c>
      <c r="D28" s="107"/>
      <c r="E28" s="107"/>
      <c r="F28" s="107"/>
      <c r="G28" s="81"/>
    </row>
    <row r="29" spans="2:7" ht="51.95" customHeight="1" x14ac:dyDescent="0.3">
      <c r="B29" s="34"/>
      <c r="C29" s="107"/>
      <c r="D29" s="107"/>
      <c r="E29" s="107"/>
      <c r="F29" s="107"/>
      <c r="G29" s="81"/>
    </row>
    <row r="30" spans="2:7" ht="51.95" customHeight="1" x14ac:dyDescent="0.3">
      <c r="B30" s="34"/>
      <c r="C30" s="107"/>
      <c r="D30" s="107"/>
      <c r="E30" s="107"/>
      <c r="F30" s="107"/>
      <c r="G30" s="81"/>
    </row>
    <row r="31" spans="2:7" ht="51.95" customHeight="1" x14ac:dyDescent="0.3">
      <c r="B31" s="34"/>
      <c r="C31" s="107"/>
      <c r="D31" s="107"/>
      <c r="E31" s="107"/>
      <c r="F31" s="107"/>
      <c r="G31" s="81"/>
    </row>
    <row r="32" spans="2:7" ht="51.95" customHeight="1" x14ac:dyDescent="0.3">
      <c r="B32" s="34"/>
      <c r="C32" s="107"/>
      <c r="D32" s="107"/>
      <c r="E32" s="107"/>
      <c r="F32" s="107"/>
      <c r="G32" s="81"/>
    </row>
    <row r="33" spans="2:7" ht="51.95" customHeight="1" x14ac:dyDescent="0.3">
      <c r="B33" s="34"/>
      <c r="C33" s="107"/>
      <c r="D33" s="107"/>
      <c r="E33" s="107"/>
      <c r="F33" s="107"/>
      <c r="G33" s="81"/>
    </row>
    <row r="34" spans="2:7" ht="51.95" customHeight="1" x14ac:dyDescent="0.3">
      <c r="B34" s="34"/>
      <c r="C34" s="107"/>
      <c r="D34" s="107"/>
      <c r="E34" s="107"/>
      <c r="F34" s="107"/>
      <c r="G34" s="81"/>
    </row>
    <row r="35" spans="2:7" ht="51.95" customHeight="1" x14ac:dyDescent="0.3">
      <c r="B35" s="34"/>
      <c r="C35" s="107"/>
      <c r="D35" s="107"/>
      <c r="E35" s="107"/>
      <c r="F35" s="107"/>
      <c r="G35" s="81"/>
    </row>
    <row r="36" spans="2:7" ht="24" customHeight="1" x14ac:dyDescent="0.3">
      <c r="B36" s="33"/>
      <c r="C36" s="24" t="s">
        <v>0</v>
      </c>
      <c r="D36" s="23"/>
      <c r="E36" s="23"/>
      <c r="F36" s="23"/>
      <c r="G36" s="14"/>
    </row>
    <row r="37" spans="2:7" ht="27" customHeight="1" x14ac:dyDescent="0.3">
      <c r="B37" s="34"/>
      <c r="C37" s="18" t="str">
        <f>'Tekst Vragen'!C12</f>
        <v>Vindt u ESG-beleggen belangrijk?</v>
      </c>
      <c r="D37" s="20"/>
      <c r="E37" s="20"/>
      <c r="F37" s="20"/>
      <c r="G37" s="15"/>
    </row>
    <row r="38" spans="2:7" ht="30" customHeight="1" x14ac:dyDescent="0.3">
      <c r="B38" s="34" t="str">
        <f>'Tekst Vragen'!B13</f>
        <v>A</v>
      </c>
      <c r="C38" s="20" t="str">
        <f>'Tekst Vragen'!C13</f>
        <v>Ja, ik vind ESG-beleggen belangrijk. Ik heb geen specifieke duurzaamheidsvoorkeuren en het is voor mij voldoende dat NNEK via haar Maatschappelijk verantwoord beleggingsbeleid invulling geeft aan mijn beleggingen.</v>
      </c>
      <c r="D38" s="67" t="s">
        <v>5</v>
      </c>
      <c r="E38" s="29"/>
      <c r="F38" s="20"/>
      <c r="G38" s="15"/>
    </row>
    <row r="39" spans="2:7" ht="30" customHeight="1" x14ac:dyDescent="0.3">
      <c r="B39" s="34" t="str">
        <f>'Tekst Vragen'!B14</f>
        <v>B</v>
      </c>
      <c r="C39" s="20" t="str">
        <f>'Tekst Vragen'!C14</f>
        <v>Nee, ik vind ESG-beleggen niet belangrijk. Mijn beleggingen hoeven niet aan bepaalde duurzaamheidsvoorkeuren te voldoen.</v>
      </c>
      <c r="D39" s="67"/>
      <c r="E39" s="20"/>
      <c r="F39" s="20"/>
      <c r="G39" s="15"/>
    </row>
    <row r="40" spans="2:7" ht="30" customHeight="1" x14ac:dyDescent="0.3">
      <c r="B40" s="34" t="s">
        <v>28</v>
      </c>
      <c r="C40" s="20" t="str">
        <f>'Tekst Vragen'!C15</f>
        <v xml:space="preserve">Ja, ik vind ESG-beleggen heel belangrijk. Ik heb specifieke duurzaamheidsvoorkeuren waaraan mijn beleggingen moeten voldoen. </v>
      </c>
      <c r="D40" s="67"/>
      <c r="E40" s="20"/>
      <c r="F40" s="20"/>
      <c r="G40" s="15"/>
    </row>
    <row r="41" spans="2:7" x14ac:dyDescent="0.3">
      <c r="B41" s="34"/>
      <c r="C41" s="20"/>
      <c r="D41" s="67"/>
      <c r="E41" s="20"/>
      <c r="F41" s="20"/>
      <c r="G41" s="15"/>
    </row>
    <row r="42" spans="2:7" x14ac:dyDescent="0.3">
      <c r="B42" s="34"/>
      <c r="C42" s="87" t="str">
        <f>IF($E$38="C",'Tekst Vragen'!C19,"")</f>
        <v/>
      </c>
      <c r="D42" s="67"/>
      <c r="E42" s="20"/>
      <c r="F42" s="20"/>
      <c r="G42" s="15"/>
    </row>
    <row r="43" spans="2:7" x14ac:dyDescent="0.3">
      <c r="B43" s="34"/>
      <c r="C43" s="22"/>
      <c r="D43" s="67"/>
      <c r="E43" s="20"/>
      <c r="F43" s="20"/>
      <c r="G43" s="15"/>
    </row>
    <row r="44" spans="2:7" x14ac:dyDescent="0.3">
      <c r="B44" s="36"/>
      <c r="C44" s="22"/>
      <c r="D44" s="68"/>
      <c r="E44" s="20"/>
      <c r="F44" s="20"/>
      <c r="G44" s="15"/>
    </row>
    <row r="45" spans="2:7" x14ac:dyDescent="0.3">
      <c r="B45" s="34"/>
      <c r="C45" s="88"/>
      <c r="D45" s="51"/>
      <c r="E45" s="51"/>
      <c r="F45" s="89"/>
      <c r="G45" s="15"/>
    </row>
    <row r="46" spans="2:7" ht="75" customHeight="1" x14ac:dyDescent="0.3">
      <c r="B46" s="34"/>
      <c r="C46" s="114" t="str">
        <f>IF(E38="C","",IF(E38="A",'Tekst Vragen'!C17,IF(E38="B",'Tekst Vragen'!C18,"")))</f>
        <v/>
      </c>
      <c r="D46" s="114"/>
      <c r="E46" s="114"/>
      <c r="F46" s="20"/>
      <c r="G46" s="15"/>
    </row>
    <row r="47" spans="2:7" ht="21.95" customHeight="1" x14ac:dyDescent="0.3">
      <c r="B47" s="35"/>
      <c r="C47" s="80" t="str">
        <f>IF(OR(D5="",D6="",D7=""),Conclusie!B54,"")</f>
        <v>U heeft uw naam/namen en/of gekozen beleggingsstrategie en/of rekeningnummer nog niet ingevuld!</v>
      </c>
      <c r="D47" s="69"/>
      <c r="E47" s="17"/>
      <c r="F47" s="17"/>
      <c r="G47" s="16"/>
    </row>
    <row r="48" spans="2:7" ht="24" customHeight="1" x14ac:dyDescent="0.3">
      <c r="B48" s="36"/>
      <c r="C48" s="24" t="s">
        <v>11</v>
      </c>
      <c r="D48" s="70"/>
      <c r="E48" s="23"/>
      <c r="F48" s="23"/>
      <c r="G48" s="14"/>
    </row>
    <row r="49" spans="2:7" ht="84.95" customHeight="1" x14ac:dyDescent="0.3">
      <c r="B49" s="40"/>
      <c r="C49" s="107" t="str">
        <f>'Tekst Vragen'!C24</f>
        <v xml:space="preserve">Deze vraag bestaat uit drie onderwerpen:
2A Ecologische duurzame beleggingen
2B Beleggingen met milieu- en/of sociale doelstellingen
2C Negatieve effecten op duurzaamheidsfactoren 
Ingewikkelde termen en onderwerpen! We hebben deze hierboven al toegelicht, maar per vraag geven wij nog een korte toelichting, zodat u goed weet wat dit betekent. Bij elk onderwerp geeft u aan hoe u wilt dat er bij uw belegging rekening moet worden gehouden met de genoemde duurzaamheidsvoorkeuren. 
Op dit moment maken het ecologisch duurzaam beleggen (vraag 2A) of het beleggen in economische activiteiten die bijdragen aan milieudoelstellingen en/of die bijdragen aan sociale doelstellingen (vraag 2B), geen onderdeel uit van ons Maatschappelijk verantwoord beleggingsbeleid. Wilt u ecologisch duurzaam beleggen? Of wilt u beleggen in economische activiteiten die bijdragen aan milieudoelstellingen en/of die bijdragen aan sociale doelstellingen? In dat geval kunnen wij u helaas niet van dienst zijn.
</v>
      </c>
      <c r="D49" s="107"/>
      <c r="E49" s="107"/>
      <c r="F49" s="107"/>
      <c r="G49" s="81"/>
    </row>
    <row r="50" spans="2:7" ht="84.95" customHeight="1" x14ac:dyDescent="0.3">
      <c r="B50" s="36"/>
      <c r="C50" s="107"/>
      <c r="D50" s="107"/>
      <c r="E50" s="107"/>
      <c r="F50" s="107"/>
      <c r="G50" s="81"/>
    </row>
    <row r="51" spans="2:7" ht="14.1" customHeight="1" x14ac:dyDescent="0.3">
      <c r="B51" s="86"/>
      <c r="C51" s="43"/>
      <c r="D51" s="43"/>
      <c r="E51" s="43"/>
      <c r="F51" s="43"/>
      <c r="G51" s="84"/>
    </row>
    <row r="52" spans="2:7" ht="24" customHeight="1" x14ac:dyDescent="0.3">
      <c r="B52" s="34"/>
      <c r="C52" s="85" t="s">
        <v>13</v>
      </c>
      <c r="D52" s="67"/>
      <c r="E52" s="20"/>
      <c r="F52" s="20"/>
      <c r="G52" s="15"/>
    </row>
    <row r="53" spans="2:7" ht="20.100000000000001" customHeight="1" x14ac:dyDescent="0.3">
      <c r="B53" s="34"/>
      <c r="C53" s="18" t="str">
        <f>'Tekst Vragen'!C25</f>
        <v>Wilt u beleggen in economische activiteiten die ecologisch duurzaam zijn?</v>
      </c>
      <c r="D53" s="67"/>
      <c r="E53" s="20"/>
      <c r="F53" s="20"/>
      <c r="G53" s="15"/>
    </row>
    <row r="54" spans="2:7" ht="14.1" customHeight="1" x14ac:dyDescent="0.3">
      <c r="B54" s="34"/>
      <c r="C54" s="107" t="str">
        <f>'Tekst Vragen'!C26</f>
        <v xml:space="preserve"> Daarbij gaat om de volgende 6 milieudoelstellingen: 
1) klimaatverandering tegengaan
2) aanpassen aan klimaatverandering
3) duurzaam gebruik van water
4) transitie naar circulaire economie
5) preventie en bestrijding van verontreiniging
6) bescherming en het herstel van biodiversiteit en ecosystemen</v>
      </c>
      <c r="D54" s="107"/>
      <c r="E54" s="107"/>
      <c r="F54" s="107"/>
      <c r="G54" s="117"/>
    </row>
    <row r="55" spans="2:7" ht="14.1" customHeight="1" x14ac:dyDescent="0.3">
      <c r="B55" s="34"/>
      <c r="C55" s="107"/>
      <c r="D55" s="107"/>
      <c r="E55" s="107"/>
      <c r="F55" s="107"/>
      <c r="G55" s="117"/>
    </row>
    <row r="56" spans="2:7" ht="14.1" customHeight="1" x14ac:dyDescent="0.3">
      <c r="B56" s="34"/>
      <c r="C56" s="107"/>
      <c r="D56" s="107"/>
      <c r="E56" s="107"/>
      <c r="F56" s="107"/>
      <c r="G56" s="117"/>
    </row>
    <row r="57" spans="2:7" ht="14.1" customHeight="1" x14ac:dyDescent="0.3">
      <c r="B57" s="34"/>
      <c r="C57" s="107"/>
      <c r="D57" s="107"/>
      <c r="E57" s="107"/>
      <c r="F57" s="107"/>
      <c r="G57" s="117"/>
    </row>
    <row r="58" spans="2:7" ht="14.1" customHeight="1" x14ac:dyDescent="0.3">
      <c r="B58" s="34"/>
      <c r="C58" s="107"/>
      <c r="D58" s="107"/>
      <c r="E58" s="107"/>
      <c r="F58" s="107"/>
      <c r="G58" s="117"/>
    </row>
    <row r="59" spans="2:7" ht="14.1" customHeight="1" x14ac:dyDescent="0.3">
      <c r="B59" s="34"/>
      <c r="C59" s="107"/>
      <c r="D59" s="107"/>
      <c r="E59" s="107"/>
      <c r="F59" s="107"/>
      <c r="G59" s="117"/>
    </row>
    <row r="60" spans="2:7" x14ac:dyDescent="0.3">
      <c r="B60" s="34"/>
      <c r="C60" s="107"/>
      <c r="D60" s="107"/>
      <c r="E60" s="107"/>
      <c r="F60" s="107"/>
      <c r="G60" s="117"/>
    </row>
    <row r="61" spans="2:7" x14ac:dyDescent="0.3">
      <c r="B61" s="34"/>
      <c r="C61" s="107"/>
      <c r="D61" s="107"/>
      <c r="E61" s="107"/>
      <c r="F61" s="107"/>
      <c r="G61" s="117"/>
    </row>
    <row r="62" spans="2:7" ht="20.100000000000001" customHeight="1" x14ac:dyDescent="0.3">
      <c r="B62" s="34" t="s">
        <v>1</v>
      </c>
      <c r="C62" s="20" t="str">
        <f>'Tekst Vragen'!C27</f>
        <v>Nee, mijn portefeuille hoeft niet voor een minimaal percentage uit bovenstaande beleggingen te bestaan.</v>
      </c>
      <c r="D62" s="67" t="s">
        <v>5</v>
      </c>
      <c r="E62" s="29"/>
      <c r="F62" s="20"/>
      <c r="G62" s="15"/>
    </row>
    <row r="63" spans="2:7" ht="24.95" customHeight="1" x14ac:dyDescent="0.3">
      <c r="B63" s="34" t="s">
        <v>4</v>
      </c>
      <c r="C63" s="20" t="str">
        <f>'Tekst Vragen'!C28</f>
        <v>Ja, mijn portefeuille moet voor een minimaal percentage uit bovenstaande beleggingen bestaan.</v>
      </c>
      <c r="D63" s="67"/>
      <c r="E63" s="20"/>
      <c r="F63" s="20"/>
      <c r="G63" s="15"/>
    </row>
    <row r="64" spans="2:7" ht="20.100000000000001" customHeight="1" x14ac:dyDescent="0.3">
      <c r="B64" s="34"/>
      <c r="C64" s="87" t="str">
        <f>IF($E$62="A",'Tekst Vragen'!C36,"")</f>
        <v/>
      </c>
      <c r="D64" s="67"/>
      <c r="E64" s="20"/>
      <c r="F64" s="20"/>
      <c r="G64" s="15"/>
    </row>
    <row r="65" spans="2:7" ht="30" customHeight="1" x14ac:dyDescent="0.3">
      <c r="B65" s="34"/>
      <c r="C65" s="22" t="str">
        <f>IF(Vragenset!$E$62="B",'Tekst Vragen'!C31,"")</f>
        <v/>
      </c>
      <c r="D65" s="68" t="str">
        <f>IF(Vragenset!$E$62="B",'Tekst Vragen'!D31,"")</f>
        <v/>
      </c>
      <c r="E65" s="30"/>
      <c r="F65" s="20"/>
      <c r="G65" s="15"/>
    </row>
    <row r="66" spans="2:7" ht="15" customHeight="1" x14ac:dyDescent="0.3">
      <c r="B66" s="34"/>
      <c r="C66" s="22"/>
      <c r="D66" s="68"/>
      <c r="E66" s="30"/>
      <c r="F66" s="20"/>
      <c r="G66" s="15"/>
    </row>
    <row r="67" spans="2:7" ht="50.1" customHeight="1" x14ac:dyDescent="0.3">
      <c r="B67" s="34"/>
      <c r="C67" s="104" t="str">
        <f>IF(Vragenset!$E$65&gt;0,'Tekst Vragen'!C35,"")</f>
        <v/>
      </c>
      <c r="D67" s="104"/>
      <c r="E67" s="104"/>
      <c r="F67" s="20"/>
      <c r="G67" s="15"/>
    </row>
    <row r="68" spans="2:7" ht="20.100000000000001" customHeight="1" x14ac:dyDescent="0.3">
      <c r="B68" s="34"/>
      <c r="C68" s="87" t="str">
        <f>IF(E65="","",'Tekst Vragen'!C36)</f>
        <v/>
      </c>
      <c r="D68" s="91"/>
      <c r="E68" s="91"/>
      <c r="F68" s="20"/>
      <c r="G68" s="15"/>
    </row>
    <row r="69" spans="2:7" x14ac:dyDescent="0.3">
      <c r="B69" s="34"/>
      <c r="C69" s="20"/>
      <c r="D69" s="67"/>
      <c r="E69" s="20"/>
      <c r="F69" s="20"/>
      <c r="G69" s="15"/>
    </row>
    <row r="70" spans="2:7" ht="24" customHeight="1" x14ac:dyDescent="0.3">
      <c r="B70" s="33"/>
      <c r="C70" s="24" t="s">
        <v>14</v>
      </c>
      <c r="D70" s="70"/>
      <c r="E70" s="23"/>
      <c r="F70" s="23"/>
      <c r="G70" s="14"/>
    </row>
    <row r="71" spans="2:7" ht="30" customHeight="1" x14ac:dyDescent="0.3">
      <c r="B71" s="34"/>
      <c r="C71" s="18" t="str">
        <f>'Tekst Vragen'!C40</f>
        <v xml:space="preserve">Wilt u beleggen in economische activiteiten die bijdragen aan milieudoelstellingen en/of die bijdragen aan sociale doelstellingen? </v>
      </c>
      <c r="D71" s="67"/>
      <c r="E71" s="20"/>
      <c r="F71" s="20"/>
      <c r="G71" s="15"/>
    </row>
    <row r="72" spans="2:7" ht="60" customHeight="1" x14ac:dyDescent="0.3">
      <c r="B72" s="34"/>
      <c r="C72" s="20" t="str">
        <f>'Tekst Vragen'!C41</f>
        <v>Dit betreft milieudoelstellingen zoals bijvoorbeeld genoemd bij vraag 2A, of sociale doelstellingen zoals de aanpak van ongelijkheid, de bevordering van sociale integratie en arbeidsverhoudingen of sociaal achtergestelde gemeenschappen onder de voorwaarde dat deze beleggingen geen afbreuk doen aan goed bestuur (denk aan correcte omgang met werknemers of naleving van belastingwetgeving) of aan andere milieu of sociale doelstellingen.</v>
      </c>
      <c r="D72" s="67"/>
      <c r="E72" s="20"/>
      <c r="F72" s="20"/>
      <c r="G72" s="15"/>
    </row>
    <row r="73" spans="2:7" x14ac:dyDescent="0.3">
      <c r="B73" s="34"/>
      <c r="C73" s="20"/>
      <c r="D73" s="67"/>
      <c r="E73" s="20"/>
      <c r="F73" s="20"/>
      <c r="G73" s="15"/>
    </row>
    <row r="74" spans="2:7" ht="20.100000000000001" customHeight="1" x14ac:dyDescent="0.3">
      <c r="B74" s="34" t="s">
        <v>1</v>
      </c>
      <c r="C74" s="20" t="str">
        <f>'Tekst Vragen'!C42</f>
        <v>Nee, mijn portefeuille hoeft niet voor een minimaal percentage uit dit soort beleggingen te bestaan.</v>
      </c>
      <c r="D74" s="67" t="s">
        <v>5</v>
      </c>
      <c r="E74" s="29"/>
      <c r="F74" s="115" t="str">
        <f>IF(D6="","Vul eerst de gekozen belegggingsstrategie in!","")</f>
        <v>Vul eerst de gekozen belegggingsstrategie in!</v>
      </c>
      <c r="G74" s="15"/>
    </row>
    <row r="75" spans="2:7" ht="20.100000000000001" customHeight="1" x14ac:dyDescent="0.3">
      <c r="B75" s="34" t="s">
        <v>4</v>
      </c>
      <c r="C75" s="20" t="str">
        <f>'Tekst Vragen'!C43</f>
        <v>Ja, mijn portefeuille moet voor een minimaal percentage uit dit soort beleggingen bestaan.</v>
      </c>
      <c r="D75" s="67"/>
      <c r="E75" s="20"/>
      <c r="F75" s="115"/>
      <c r="G75" s="15"/>
    </row>
    <row r="76" spans="2:7" ht="20.100000000000001" customHeight="1" x14ac:dyDescent="0.3">
      <c r="B76" s="34"/>
      <c r="C76" s="87" t="str">
        <f>IF(E74="A",'Tekst Vragen'!C51,"")</f>
        <v/>
      </c>
      <c r="D76" s="67"/>
      <c r="E76" s="20"/>
      <c r="F76" s="115"/>
      <c r="G76" s="15"/>
    </row>
    <row r="77" spans="2:7" ht="30" customHeight="1" x14ac:dyDescent="0.3">
      <c r="B77" s="34"/>
      <c r="C77" s="22" t="str">
        <f>IF(Vragenset!$E$74="B",'Tekst Vragen'!C46,"")</f>
        <v/>
      </c>
      <c r="D77" s="68" t="str">
        <f>IF(Vragenset!$E$74="B",'Tekst Vragen'!D46,"")</f>
        <v/>
      </c>
      <c r="E77" s="30"/>
      <c r="F77" s="20"/>
      <c r="G77" s="15"/>
    </row>
    <row r="78" spans="2:7" ht="15" customHeight="1" x14ac:dyDescent="0.3">
      <c r="B78" s="34"/>
      <c r="C78" s="22"/>
      <c r="D78" s="68"/>
      <c r="E78" s="30"/>
      <c r="F78" s="20"/>
      <c r="G78" s="15"/>
    </row>
    <row r="79" spans="2:7" ht="50.1" customHeight="1" x14ac:dyDescent="0.3">
      <c r="B79" s="34"/>
      <c r="C79" s="104" t="str">
        <f>IF(Vragenset!E77&gt;0,'Tekst Vragen'!C50,"")</f>
        <v/>
      </c>
      <c r="D79" s="104"/>
      <c r="E79" s="104"/>
      <c r="F79" s="20"/>
      <c r="G79" s="15"/>
    </row>
    <row r="80" spans="2:7" ht="20.100000000000001" customHeight="1" x14ac:dyDescent="0.3">
      <c r="B80" s="34"/>
      <c r="C80" s="87" t="str">
        <f>IF(E77="","",'Tekst Vragen'!C51)</f>
        <v/>
      </c>
      <c r="D80" s="91"/>
      <c r="E80" s="91"/>
      <c r="F80" s="20"/>
      <c r="G80" s="15"/>
    </row>
    <row r="81" spans="2:7" ht="15" customHeight="1" x14ac:dyDescent="0.3">
      <c r="B81" s="35"/>
      <c r="C81" s="76"/>
      <c r="D81" s="69"/>
      <c r="E81" s="17"/>
      <c r="F81" s="17"/>
      <c r="G81" s="16"/>
    </row>
    <row r="82" spans="2:7" ht="24" customHeight="1" x14ac:dyDescent="0.3">
      <c r="B82" s="34"/>
      <c r="C82" s="85" t="s">
        <v>17</v>
      </c>
      <c r="D82" s="67"/>
      <c r="E82" s="20"/>
      <c r="F82" s="20"/>
      <c r="G82" s="15"/>
    </row>
    <row r="83" spans="2:7" ht="27" customHeight="1" x14ac:dyDescent="0.3">
      <c r="B83" s="34"/>
      <c r="C83" s="18" t="str">
        <f>'Tekst Vragen'!C55</f>
        <v xml:space="preserve">Wilt u dat wij in ons beleggingsproces rekening houden met negatieve effecten op duurzaamheidsfactoren? </v>
      </c>
      <c r="D83" s="67"/>
      <c r="E83" s="20"/>
      <c r="F83" s="20"/>
      <c r="G83" s="15"/>
    </row>
    <row r="84" spans="2:7" ht="84.95" customHeight="1" x14ac:dyDescent="0.3">
      <c r="B84" s="34"/>
      <c r="C84" s="20" t="str">
        <f>'Tekst Vragen'!C56</f>
        <v>Wanneer u belegt in bedrijven of overheden kunnen die beleggingen negatieve effecten hebben op milieu en maatschappelijke factoren: duurzaamheidsfactoren. Bedrijven kunnen bijvoorbeeld bovengemiddeld veel CO2 uitstoten of schade aan biodiversiteit toebrengen. Overheden kunnen bijvoorbeeld mensenrechten schenden of man en vrouw ongelijk behandelen. Wij willen graag weten of u wilt dat wij negatieve effecten op deze duurzaamheidsfactoren meewegen in onze beleggingsbeslissingen. En zo ja, welke negatieve effecten vindt u dan belangrijk?</v>
      </c>
      <c r="D84" s="71"/>
      <c r="F84" s="20"/>
      <c r="G84" s="15"/>
    </row>
    <row r="85" spans="2:7" x14ac:dyDescent="0.3">
      <c r="B85" s="34"/>
      <c r="C85" s="20"/>
      <c r="D85" s="71"/>
      <c r="F85" s="20"/>
      <c r="G85" s="15"/>
    </row>
    <row r="86" spans="2:7" ht="20.100000000000001" customHeight="1" x14ac:dyDescent="0.3">
      <c r="B86" s="90" t="str">
        <f>'Tekst Vragen'!B57</f>
        <v>A</v>
      </c>
      <c r="C86" s="20" t="str">
        <f>'Tekst Vragen'!C57</f>
        <v>Nee, NNEK hoeft van mij geen rekening te houden met negatieve effecten op duurzaamheidsfactoren.</v>
      </c>
      <c r="D86" s="67" t="str">
        <f>'Tekst Vragen'!D56</f>
        <v>Antwoord:</v>
      </c>
      <c r="E86" s="29"/>
      <c r="F86" s="20"/>
      <c r="G86" s="15"/>
    </row>
    <row r="87" spans="2:7" ht="32.1" customHeight="1" x14ac:dyDescent="0.3">
      <c r="B87" s="90" t="str">
        <f>'Tekst Vragen'!B58</f>
        <v>B</v>
      </c>
      <c r="C87" s="20" t="str">
        <f>'Tekst Vragen'!C58</f>
        <v>Ja, ik wil dat NNEK rekening houdt met negatieve effecten op duurzaamheidsfactoren en hieronder geef ik aan welke duurzaamheidsfactoren ik belangrijk vind.</v>
      </c>
      <c r="D87" s="67"/>
      <c r="E87" s="20"/>
      <c r="F87" s="20"/>
      <c r="G87" s="15"/>
    </row>
    <row r="88" spans="2:7" ht="15" customHeight="1" x14ac:dyDescent="0.3">
      <c r="B88" s="41"/>
      <c r="C88" s="20"/>
      <c r="D88" s="67"/>
      <c r="E88" s="20"/>
      <c r="F88" s="20"/>
      <c r="G88" s="15"/>
    </row>
    <row r="89" spans="2:7" ht="20.100000000000001" customHeight="1" x14ac:dyDescent="0.3">
      <c r="B89" s="34"/>
      <c r="C89" s="87" t="str">
        <f>IF(E86="A",'Tekst Vragen'!C77,"")</f>
        <v/>
      </c>
      <c r="D89" s="67"/>
      <c r="E89" s="20"/>
      <c r="F89" s="20"/>
      <c r="G89" s="15"/>
    </row>
    <row r="90" spans="2:7" x14ac:dyDescent="0.3">
      <c r="B90" s="34"/>
      <c r="C90" s="18" t="str">
        <f>IF($E$86="A","",'Tekst Vragen'!C60)</f>
        <v>Bedrijven</v>
      </c>
      <c r="D90" s="67"/>
      <c r="E90" s="20"/>
      <c r="F90" s="20"/>
      <c r="G90" s="15"/>
    </row>
    <row r="91" spans="2:7" ht="32.1" customHeight="1" x14ac:dyDescent="0.3">
      <c r="B91" s="34"/>
      <c r="C91" s="20" t="str">
        <f>IF($E$86="A","",'Tekst Vragen'!C61)</f>
        <v>Wilt u dat wij bij de beleggingsbeslissingen rekening houden met negatieve effecten op duurzaamheidsfactoren bij beleggen in bedrijven?</v>
      </c>
      <c r="D91" s="67" t="str">
        <f>IF($E$86="A","",'Tekst Vragen'!D61)</f>
        <v>Antwoord:</v>
      </c>
      <c r="E91" s="44"/>
      <c r="F91" s="20"/>
      <c r="G91" s="15"/>
    </row>
    <row r="92" spans="2:7" ht="16.5" customHeight="1" x14ac:dyDescent="0.3">
      <c r="B92" s="34"/>
      <c r="C92" s="74" t="str">
        <f>IF(E91="JA",'Tekst Vragen'!C62,IF(E91="NEE",'Tekst Vragen'!D62,""))</f>
        <v/>
      </c>
      <c r="D92" s="67"/>
      <c r="E92" s="20"/>
      <c r="F92" s="20"/>
      <c r="G92" s="15"/>
    </row>
    <row r="93" spans="2:7" ht="16.5" customHeight="1" x14ac:dyDescent="0.3">
      <c r="B93" s="34"/>
      <c r="C93" s="20" t="str">
        <f>IF($E$86="A","",'Tekst Vragen'!C63)</f>
        <v>Broeikasgasuitstoot intensiteit</v>
      </c>
      <c r="D93" s="67"/>
      <c r="E93" s="44"/>
      <c r="F93" s="20"/>
      <c r="G93" s="15"/>
    </row>
    <row r="94" spans="2:7" ht="16.5" customHeight="1" x14ac:dyDescent="0.3">
      <c r="B94" s="34"/>
      <c r="C94" s="20" t="str">
        <f>IF($E$86="A","",'Tekst Vragen'!C64)</f>
        <v>Biodiversiteit</v>
      </c>
      <c r="D94" s="67"/>
      <c r="E94" s="44"/>
      <c r="F94" s="20"/>
      <c r="G94" s="15"/>
    </row>
    <row r="95" spans="2:7" ht="16.5" customHeight="1" x14ac:dyDescent="0.3">
      <c r="B95" s="34"/>
      <c r="C95" s="20" t="str">
        <f>IF($E$86="A","",'Tekst Vragen'!C65)</f>
        <v>Waterverbruik</v>
      </c>
      <c r="D95" s="67"/>
      <c r="E95" s="44"/>
      <c r="F95" s="20"/>
      <c r="G95" s="15"/>
    </row>
    <row r="96" spans="2:7" x14ac:dyDescent="0.3">
      <c r="B96" s="34"/>
      <c r="C96" s="20" t="str">
        <f>IF($E$86="A","",'Tekst Vragen'!C66)</f>
        <v>Fossiele brandstoffen</v>
      </c>
      <c r="D96" s="67"/>
      <c r="E96" s="44"/>
      <c r="F96" s="20"/>
      <c r="G96" s="15"/>
    </row>
    <row r="97" spans="2:7" ht="16.5" customHeight="1" x14ac:dyDescent="0.3">
      <c r="B97" s="34"/>
      <c r="C97" s="20" t="str">
        <f>IF($E$86="A","",'Tekst Vragen'!C67)</f>
        <v>Sociale en werknemers aspecten</v>
      </c>
      <c r="D97" s="67"/>
      <c r="E97" s="44"/>
      <c r="F97" s="19" t="str">
        <f>IF(E97="Hoog",'Tekst Vragen'!G67,"")</f>
        <v/>
      </c>
      <c r="G97" s="15"/>
    </row>
    <row r="98" spans="2:7" ht="16.5" customHeight="1" x14ac:dyDescent="0.3">
      <c r="B98" s="34"/>
      <c r="C98" s="20"/>
      <c r="D98" s="67"/>
      <c r="E98" s="20"/>
      <c r="F98" s="20"/>
      <c r="G98" s="15"/>
    </row>
    <row r="99" spans="2:7" ht="16.5" customHeight="1" x14ac:dyDescent="0.3">
      <c r="B99" s="34"/>
      <c r="C99" s="18" t="str">
        <f>IF($E$86="A","",'Tekst Vragen'!C69)</f>
        <v>Overheden</v>
      </c>
      <c r="D99" s="67"/>
      <c r="E99" s="20"/>
      <c r="F99" s="20"/>
      <c r="G99" s="15"/>
    </row>
    <row r="100" spans="2:7" ht="32.1" customHeight="1" x14ac:dyDescent="0.3">
      <c r="B100" s="34"/>
      <c r="C100" s="42" t="str">
        <f>IF($E$86="A","",'Tekst Vragen'!C70)</f>
        <v>Wilt u dat wij bij de beleggingsbeslissingen rekening houden met negatieve effecten op duurzaamheidsfactoren bij beleggen in overheden?</v>
      </c>
      <c r="D100" s="67" t="str">
        <f>IF($E$86="A","",'Tekst Vragen'!D70)</f>
        <v>Antwoord</v>
      </c>
      <c r="E100" s="44"/>
      <c r="F100" s="20"/>
      <c r="G100" s="15"/>
    </row>
    <row r="101" spans="2:7" x14ac:dyDescent="0.3">
      <c r="B101" s="34"/>
      <c r="C101" s="74" t="str">
        <f>IF(E100="JA",'Tekst Vragen'!C71,IF(E100="NEE",'Tekst Vragen'!D71,""))</f>
        <v/>
      </c>
      <c r="D101" s="67"/>
      <c r="E101" s="20"/>
      <c r="F101" s="20"/>
      <c r="G101" s="15"/>
    </row>
    <row r="102" spans="2:7" x14ac:dyDescent="0.3">
      <c r="B102" s="34"/>
      <c r="C102" s="20" t="str">
        <f>IF($E$86="A","",'Tekst Vragen'!C72)</f>
        <v>Broeikasgasuitstoot intensiteit</v>
      </c>
      <c r="D102" s="67"/>
      <c r="E102" s="44"/>
      <c r="F102" s="19" t="str">
        <f>IF(E102="Hoog",'Tekst Vragen'!G72,"")</f>
        <v/>
      </c>
      <c r="G102" s="15"/>
    </row>
    <row r="103" spans="2:7" x14ac:dyDescent="0.3">
      <c r="B103" s="34"/>
      <c r="C103" s="20" t="str">
        <f>IF($E$86="A","",'Tekst Vragen'!C73)</f>
        <v>Landen met overtredingen op gebied van sociale aspecten (bijvoorbeeld mensenrechten overtredingen).</v>
      </c>
      <c r="D103" s="67"/>
      <c r="E103" s="44"/>
      <c r="F103" s="19" t="str">
        <f>IF(E103="Hoog",'Tekst Vragen'!G73,"")</f>
        <v/>
      </c>
      <c r="G103" s="15"/>
    </row>
    <row r="104" spans="2:7" ht="21" customHeight="1" x14ac:dyDescent="0.3">
      <c r="B104" s="34"/>
      <c r="D104" s="67"/>
      <c r="E104" s="20"/>
      <c r="F104" s="20"/>
      <c r="G104" s="15"/>
    </row>
    <row r="105" spans="2:7" ht="30" customHeight="1" x14ac:dyDescent="0.3">
      <c r="B105" s="34"/>
      <c r="C105" s="87"/>
      <c r="D105" s="67"/>
      <c r="E105" s="20"/>
      <c r="F105" s="20"/>
      <c r="G105" s="15"/>
    </row>
    <row r="106" spans="2:7" ht="20.100000000000001" customHeight="1" x14ac:dyDescent="0.3">
      <c r="B106" s="34"/>
      <c r="C106" s="87" t="str">
        <f>IF('2c'!C24&gt;0,'Tekst Vragen'!C77,"")</f>
        <v/>
      </c>
      <c r="D106" s="67"/>
      <c r="E106" s="20"/>
      <c r="F106" s="20"/>
      <c r="G106" s="15"/>
    </row>
    <row r="107" spans="2:7" ht="24" customHeight="1" x14ac:dyDescent="0.3">
      <c r="B107" s="35"/>
      <c r="C107" s="73"/>
      <c r="D107" s="69"/>
      <c r="E107" s="17"/>
      <c r="F107" s="17"/>
      <c r="G107" s="16"/>
    </row>
    <row r="108" spans="2:7" ht="30" customHeight="1" x14ac:dyDescent="0.3">
      <c r="B108" s="33"/>
      <c r="C108" s="24" t="s">
        <v>25</v>
      </c>
      <c r="D108" s="70"/>
      <c r="E108" s="23"/>
      <c r="F108" s="23"/>
      <c r="G108" s="14"/>
    </row>
    <row r="109" spans="2:7" ht="30" customHeight="1" x14ac:dyDescent="0.3">
      <c r="B109" s="34"/>
      <c r="C109" s="18" t="str">
        <f>'Tekst Vragen'!C82</f>
        <v>Heeft u nog andere, specifiekere duurzaamheidsvoorkeuren, zoals bijvoorbeeld het uitsluiten van bepaalde sectoren of economische activiteiten?</v>
      </c>
      <c r="D109" s="67"/>
      <c r="E109" s="20"/>
      <c r="F109" s="20"/>
      <c r="G109" s="15"/>
    </row>
    <row r="110" spans="2:7" ht="20.100000000000001" customHeight="1" x14ac:dyDescent="0.3">
      <c r="B110" s="34"/>
      <c r="C110" s="18"/>
      <c r="D110" s="67"/>
      <c r="E110" s="20"/>
      <c r="F110" s="20"/>
      <c r="G110" s="15"/>
    </row>
    <row r="111" spans="2:7" ht="20.100000000000001" customHeight="1" x14ac:dyDescent="0.3">
      <c r="B111" s="34" t="s">
        <v>1</v>
      </c>
      <c r="C111" s="20" t="str">
        <f>'Tekst Vragen'!C83</f>
        <v>Nee, ik heb geen andere duurzaamheidsvoorkeuren.</v>
      </c>
      <c r="D111" s="67" t="s">
        <v>23</v>
      </c>
      <c r="E111" s="29"/>
      <c r="F111" s="20"/>
      <c r="G111" s="15"/>
    </row>
    <row r="112" spans="2:7" x14ac:dyDescent="0.3">
      <c r="B112" s="34" t="s">
        <v>4</v>
      </c>
      <c r="C112" s="20" t="str">
        <f>'Tekst Vragen'!C84</f>
        <v>Ja, ik heb nog andere duurzaamheidsvoorkeuren.</v>
      </c>
      <c r="D112" s="71"/>
      <c r="G112" s="6"/>
    </row>
    <row r="113" spans="2:7" ht="51.95" customHeight="1" x14ac:dyDescent="0.3">
      <c r="B113" s="37"/>
      <c r="D113" s="71"/>
      <c r="G113" s="6"/>
    </row>
    <row r="114" spans="2:7" ht="45" customHeight="1" x14ac:dyDescent="0.3">
      <c r="B114" s="37"/>
      <c r="C114" s="104" t="str">
        <f>IF(E111="B",'Tekst Vragen'!C86,IF(E111=0,"",'Tekst Vragen'!C87))</f>
        <v/>
      </c>
      <c r="D114" s="104"/>
      <c r="E114" s="104"/>
      <c r="G114" s="6"/>
    </row>
    <row r="115" spans="2:7" ht="24" customHeight="1" x14ac:dyDescent="0.3">
      <c r="B115" s="38"/>
      <c r="C115" s="27"/>
      <c r="D115" s="72"/>
      <c r="E115" s="27"/>
      <c r="F115" s="27"/>
      <c r="G115" s="9"/>
    </row>
    <row r="116" spans="2:7" ht="20.100000000000001" customHeight="1" x14ac:dyDescent="0.3">
      <c r="B116" s="39"/>
      <c r="C116" s="28" t="s">
        <v>27</v>
      </c>
      <c r="D116" s="46">
        <f ca="1">TODAY()</f>
        <v>45671</v>
      </c>
      <c r="E116" s="99" t="s">
        <v>133</v>
      </c>
      <c r="F116" s="31"/>
      <c r="G116" s="4"/>
    </row>
    <row r="117" spans="2:7" ht="20.100000000000001" customHeight="1" x14ac:dyDescent="0.3">
      <c r="B117" s="34"/>
      <c r="C117" s="64" t="s">
        <v>53</v>
      </c>
      <c r="D117" s="49"/>
      <c r="E117" s="49"/>
      <c r="F117" s="60"/>
      <c r="G117" s="15"/>
    </row>
    <row r="118" spans="2:7" ht="69.95" customHeight="1" x14ac:dyDescent="0.3">
      <c r="B118" s="34"/>
      <c r="C118" s="56" t="s">
        <v>44</v>
      </c>
      <c r="D118" s="57" t="s">
        <v>23</v>
      </c>
      <c r="E118" s="56"/>
      <c r="F118" s="58" t="s">
        <v>123</v>
      </c>
      <c r="G118" s="15"/>
    </row>
    <row r="119" spans="2:7" ht="54.95" customHeight="1" x14ac:dyDescent="0.3">
      <c r="B119" s="34" t="s">
        <v>48</v>
      </c>
      <c r="C119" s="59" t="str">
        <f>Conclusie!B3</f>
        <v>Vindt u ESG-beleggen belangrijk?</v>
      </c>
      <c r="D119" s="100" t="str">
        <f>_xlfn.IFNA(Conclusie!C3,"")</f>
        <v/>
      </c>
      <c r="E119" s="100"/>
      <c r="F119" s="60" t="str">
        <f>Conclusie!E3</f>
        <v/>
      </c>
      <c r="G119" s="6"/>
    </row>
    <row r="120" spans="2:7" ht="54.95" customHeight="1" x14ac:dyDescent="0.3">
      <c r="B120" s="34"/>
      <c r="C120" s="49"/>
      <c r="D120" s="100"/>
      <c r="E120" s="100"/>
      <c r="F120" s="60"/>
      <c r="G120" s="15"/>
    </row>
    <row r="121" spans="2:7" ht="60" customHeight="1" x14ac:dyDescent="0.3">
      <c r="B121" s="97" t="str">
        <f>IF(Conclusie!$G$3=1,"",Conclusie!A5)</f>
        <v>2.A</v>
      </c>
      <c r="C121" s="59" t="str">
        <f>IF(Conclusie!$G$3=1,"",Conclusie!B5)</f>
        <v>Wilt u beleggen in economische activiteiten die ecologisch duurzaam zijn?</v>
      </c>
      <c r="D121" s="100" t="str">
        <f>_xlfn.IFNA(IF(Conclusie!$G$3=1,"",Conclusie!C5),"")</f>
        <v/>
      </c>
      <c r="E121" s="100"/>
      <c r="F121" s="59" t="str">
        <f>IF(Conclusie!$G$3=1,"",Conclusie!E5)</f>
        <v/>
      </c>
      <c r="G121" s="6"/>
    </row>
    <row r="122" spans="2:7" ht="15" customHeight="1" x14ac:dyDescent="0.3">
      <c r="B122" s="34"/>
      <c r="C122" s="59" t="str">
        <f>IF(Conclusie!$G$3=1,"",Conclusie!B6)</f>
        <v>Minimum percentage</v>
      </c>
      <c r="D122" s="61">
        <f>Conclusie!C6</f>
        <v>0</v>
      </c>
      <c r="E122" s="56"/>
      <c r="F122" s="60"/>
      <c r="G122" s="15"/>
    </row>
    <row r="123" spans="2:7" ht="50.1" customHeight="1" x14ac:dyDescent="0.3">
      <c r="B123" s="34"/>
      <c r="C123" s="49"/>
      <c r="D123" s="61"/>
      <c r="E123" s="59"/>
      <c r="F123" s="60"/>
      <c r="G123" s="15"/>
    </row>
    <row r="124" spans="2:7" ht="50.1" customHeight="1" x14ac:dyDescent="0.3">
      <c r="B124" s="97" t="str">
        <f>IF(Conclusie!$G$3=1,"",Conclusie!A8)</f>
        <v>2.B</v>
      </c>
      <c r="C124" s="59" t="str">
        <f>IF(Conclusie!$G$3=1,"",Conclusie!B8)</f>
        <v>Wilt u beleggen in economische activiteiten die bijdragen aan  milieudoelstellingen en/of die bijdragen aan een sociale doelstelling?</v>
      </c>
      <c r="D124" s="100" t="str">
        <f>_xlfn.IFNA(IF(Conclusie!$G$3=1,"",Conclusie!C8),"")</f>
        <v/>
      </c>
      <c r="E124" s="100"/>
      <c r="F124" s="59" t="str">
        <f>IF(Conclusie!$G$3=1,"",Conclusie!E8)</f>
        <v/>
      </c>
      <c r="G124" s="6"/>
    </row>
    <row r="125" spans="2:7" ht="15" customHeight="1" x14ac:dyDescent="0.3">
      <c r="B125" s="34"/>
      <c r="C125" s="59" t="str">
        <f>IF(Conclusie!$G$3=1,"",Conclusie!B9)</f>
        <v>Minimum percentage</v>
      </c>
      <c r="D125" s="61">
        <f>Conclusie!C9</f>
        <v>0</v>
      </c>
      <c r="E125" s="59"/>
      <c r="F125" s="60"/>
      <c r="G125" s="15"/>
    </row>
    <row r="126" spans="2:7" ht="20.100000000000001" customHeight="1" x14ac:dyDescent="0.3">
      <c r="B126" s="34"/>
      <c r="C126" s="49"/>
      <c r="D126" s="62"/>
      <c r="E126" s="59"/>
      <c r="F126" s="60"/>
      <c r="G126" s="15"/>
    </row>
    <row r="127" spans="2:7" ht="60" customHeight="1" x14ac:dyDescent="0.3">
      <c r="B127" s="97" t="str">
        <f>IF(Conclusie!$G$3=1,"",Conclusie!A11)</f>
        <v>2.C</v>
      </c>
      <c r="C127" s="59" t="str">
        <f>IF(Conclusie!$G$3=1,"",Conclusie!B11)</f>
        <v>Wilt u dat wij bij de belegginsgbeslissingen rekening houden met negatieve effecten op duurzaamheidsfactoren?</v>
      </c>
      <c r="D127" s="100" t="str">
        <f>_xlfn.IFNA(IF(Conclusie!$G$3=1,"",Conclusie!C11),"")</f>
        <v/>
      </c>
      <c r="E127" s="100"/>
      <c r="F127" s="59" t="str">
        <f>IF(Conclusie!$G$3=1,"",Conclusie!E11)</f>
        <v/>
      </c>
      <c r="G127" s="6"/>
    </row>
    <row r="128" spans="2:7" ht="20.100000000000001" customHeight="1" x14ac:dyDescent="0.3">
      <c r="B128" s="34"/>
      <c r="C128" s="59"/>
      <c r="D128" s="100" t="str">
        <f>IF(Conclusie!$G$3=1,"",Conclusie!C15)</f>
        <v xml:space="preserve">: , , , , </v>
      </c>
      <c r="E128" s="100"/>
      <c r="F128" s="60"/>
      <c r="G128" s="15"/>
    </row>
    <row r="129" spans="2:7" ht="30" customHeight="1" x14ac:dyDescent="0.3">
      <c r="B129" s="34"/>
      <c r="C129" s="49"/>
      <c r="D129" s="100" t="str">
        <f>IF(Conclusie!$G$3=1,"",Conclusie!C24)</f>
        <v xml:space="preserve">: , </v>
      </c>
      <c r="E129" s="100"/>
      <c r="F129" s="60"/>
      <c r="G129" s="15"/>
    </row>
    <row r="130" spans="2:7" ht="15" customHeight="1" x14ac:dyDescent="0.3">
      <c r="B130" s="34"/>
      <c r="C130" s="49"/>
      <c r="D130" s="62"/>
      <c r="E130" s="59"/>
      <c r="F130" s="60"/>
      <c r="G130" s="15"/>
    </row>
    <row r="131" spans="2:7" ht="30" customHeight="1" x14ac:dyDescent="0.3">
      <c r="B131" s="97" t="str">
        <f>IF(Conclusie!$G$3=1,"",Conclusie!A29)</f>
        <v>3.</v>
      </c>
      <c r="C131" s="59" t="str">
        <f>IF(Conclusie!$G$3=1,"",Conclusie!B29)</f>
        <v>Heeft u (nog) andere, specifiekere duurzaamheidsvoorkeuren, zoals bijvoorbeeld het uitsluiten van bepaalde branches of economische activiteiten?</v>
      </c>
      <c r="D131" s="100" t="str">
        <f>_xlfn.IFNA(IF(Conclusie!$G$3=1,"",Conclusie!C29),"")</f>
        <v/>
      </c>
      <c r="E131" s="100"/>
      <c r="F131" s="59" t="str">
        <f>IF(Conclusie!$G$3=1,"",Conclusie!E29)</f>
        <v/>
      </c>
      <c r="G131" s="6"/>
    </row>
    <row r="132" spans="2:7" ht="20.100000000000001" customHeight="1" x14ac:dyDescent="0.3">
      <c r="B132" s="34"/>
      <c r="C132" s="18"/>
      <c r="D132" s="42"/>
      <c r="E132" s="20"/>
      <c r="F132" s="25"/>
      <c r="G132" s="15"/>
    </row>
    <row r="133" spans="2:7" ht="16.5" customHeight="1" x14ac:dyDescent="0.3">
      <c r="B133" s="34"/>
      <c r="C133" s="64" t="s">
        <v>54</v>
      </c>
      <c r="D133" s="42"/>
      <c r="E133" s="20"/>
      <c r="F133" s="25"/>
      <c r="G133" s="15"/>
    </row>
    <row r="134" spans="2:7" ht="35.1" customHeight="1" x14ac:dyDescent="0.3">
      <c r="B134" s="34"/>
      <c r="C134" s="109" t="str">
        <f>Conclusie!E34</f>
        <v>Niet bekend</v>
      </c>
      <c r="D134" s="109"/>
      <c r="E134" s="109"/>
      <c r="F134" s="109"/>
      <c r="G134" s="15"/>
    </row>
    <row r="135" spans="2:7" x14ac:dyDescent="0.3">
      <c r="B135" s="34"/>
      <c r="C135" s="108" t="str">
        <f>IF(AND(Conclusie!C44=0,Conclusie!C50&lt;4),Conclusie!B53,"")</f>
        <v>Let op! U heeft nog niet alle vragen beantwoord in de vragenlijst. Hierdoor kunnen wij niet aangeven of uw duurzaamheidsvoorkeuren passend zijn.</v>
      </c>
      <c r="D135" s="108"/>
      <c r="E135" s="108"/>
      <c r="F135" s="108"/>
      <c r="G135" s="15"/>
    </row>
    <row r="136" spans="2:7" x14ac:dyDescent="0.3">
      <c r="B136" s="35"/>
      <c r="C136" s="79" t="str">
        <f>IF(OR(D5="",D6="",D7=""),Conclusie!B54,"")</f>
        <v>U heeft uw naam/namen en/of gekozen beleggingsstrategie en/of rekeningnummer nog niet ingevuld!</v>
      </c>
      <c r="D136" s="43"/>
      <c r="E136" s="17"/>
      <c r="F136" s="63"/>
      <c r="G136" s="16"/>
    </row>
  </sheetData>
  <sheetProtection algorithmName="SHA-512" hashValue="XYnBTybSOH3VqkTq15SfaL2/4are/TE2DaFzN47wTd1YOBrJ7ldrzMs70ypvIA7Yv7Q7j4nDxcBitj0U66NRTA==" saltValue="B5CkLuEj/V1mEg8Y3ksvJQ==" spinCount="100000" sheet="1" selectLockedCells="1"/>
  <mergeCells count="34">
    <mergeCell ref="C46:E46"/>
    <mergeCell ref="C67:E67"/>
    <mergeCell ref="B7:C7"/>
    <mergeCell ref="F74:F76"/>
    <mergeCell ref="D7:G7"/>
    <mergeCell ref="B9:B13"/>
    <mergeCell ref="C54:G61"/>
    <mergeCell ref="C8:F8"/>
    <mergeCell ref="C9:F13"/>
    <mergeCell ref="C15:F22"/>
    <mergeCell ref="C135:F135"/>
    <mergeCell ref="C134:F134"/>
    <mergeCell ref="D131:E131"/>
    <mergeCell ref="D129:E129"/>
    <mergeCell ref="D121:E121"/>
    <mergeCell ref="D124:E124"/>
    <mergeCell ref="D127:E127"/>
    <mergeCell ref="D128:E128"/>
    <mergeCell ref="D119:E120"/>
    <mergeCell ref="C1:C2"/>
    <mergeCell ref="C3:C4"/>
    <mergeCell ref="C79:E79"/>
    <mergeCell ref="G9:G13"/>
    <mergeCell ref="C27:F27"/>
    <mergeCell ref="C28:F35"/>
    <mergeCell ref="C49:F50"/>
    <mergeCell ref="C14:F14"/>
    <mergeCell ref="C25:F25"/>
    <mergeCell ref="C24:F24"/>
    <mergeCell ref="C114:E114"/>
    <mergeCell ref="D6:G6"/>
    <mergeCell ref="D5:G5"/>
    <mergeCell ref="B5:C5"/>
    <mergeCell ref="B6:C6"/>
  </mergeCells>
  <conditionalFormatting sqref="B77:G115 C48:G48 C49 B52:G53 B54:C54 B55:B61 B62:G74 B75:E76 G75:G76">
    <cfRule type="expression" dxfId="18" priority="10">
      <formula>$E$38="B"</formula>
    </cfRule>
    <cfRule type="expression" dxfId="17" priority="19">
      <formula>$E$38="A"</formula>
    </cfRule>
  </conditionalFormatting>
  <conditionalFormatting sqref="B121:G132">
    <cfRule type="expression" dxfId="16" priority="8">
      <formula>$E$38="A"</formula>
    </cfRule>
    <cfRule type="expression" dxfId="15" priority="9">
      <formula>$E$38="B"</formula>
    </cfRule>
  </conditionalFormatting>
  <conditionalFormatting sqref="C42">
    <cfRule type="expression" dxfId="14" priority="3">
      <formula>$E$38="B"</formula>
    </cfRule>
    <cfRule type="expression" dxfId="13" priority="4">
      <formula>$E$38="A"</formula>
    </cfRule>
  </conditionalFormatting>
  <conditionalFormatting sqref="C114">
    <cfRule type="expression" dxfId="12" priority="5">
      <formula>$E$111="B"</formula>
    </cfRule>
  </conditionalFormatting>
  <conditionalFormatting sqref="C46:E46">
    <cfRule type="expression" dxfId="6" priority="20">
      <formula>$E$45="B"</formula>
    </cfRule>
  </conditionalFormatting>
  <conditionalFormatting sqref="E65">
    <cfRule type="expression" dxfId="5" priority="34">
      <formula>$E$62="B"</formula>
    </cfRule>
  </conditionalFormatting>
  <conditionalFormatting sqref="E77">
    <cfRule type="expression" dxfId="4" priority="33">
      <formula>$E$74="B"</formula>
    </cfRule>
  </conditionalFormatting>
  <conditionalFormatting sqref="E91">
    <cfRule type="expression" dxfId="3" priority="29">
      <formula>$E$86="B"</formula>
    </cfRule>
  </conditionalFormatting>
  <conditionalFormatting sqref="E93:E97">
    <cfRule type="expression" dxfId="2" priority="28">
      <formula>$E$86="B"</formula>
    </cfRule>
  </conditionalFormatting>
  <conditionalFormatting sqref="E100">
    <cfRule type="expression" dxfId="1" priority="23">
      <formula>$E$86="B"</formula>
    </cfRule>
  </conditionalFormatting>
  <conditionalFormatting sqref="E102:E103">
    <cfRule type="expression" dxfId="0" priority="22">
      <formula>$E$86="B"</formula>
    </cfRule>
  </conditionalFormatting>
  <dataValidations count="3">
    <dataValidation type="list" allowBlank="1" showInputMessage="1" showErrorMessage="1" sqref="E38" xr:uid="{01A5BCF3-1481-478B-AB9E-AA3D0D7BEBA9}">
      <formula1>$B$38:$B$40</formula1>
    </dataValidation>
    <dataValidation type="list" allowBlank="1" showInputMessage="1" showErrorMessage="1" sqref="E62 E111" xr:uid="{7874615B-E057-4C03-830E-D543B7EDE389}">
      <formula1>$B$62:$B$63</formula1>
    </dataValidation>
    <dataValidation type="list" allowBlank="1" showInputMessage="1" showErrorMessage="1" sqref="E74 E86" xr:uid="{6F34DEAC-3EE0-4DA3-8410-8F4373D56035}">
      <formula1>$B$74:$B$75</formula1>
    </dataValidation>
  </dataValidations>
  <pageMargins left="0.23622047244094491" right="0.23622047244094491" top="0.74803149606299213" bottom="0.74803149606299213" header="0.31496062992125984" footer="0.31496062992125984"/>
  <pageSetup paperSize="9" scale="58"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628FAC3B-79CF-4D14-B2AB-951D00CEF378}">
            <xm:f>Conclusie!$E$34=Conclusie!$C$35</xm:f>
            <x14:dxf>
              <font>
                <color theme="5"/>
              </font>
            </x14:dxf>
          </x14:cfRule>
          <x14:cfRule type="expression" priority="2" id="{AAEB1362-424C-4312-A9B9-15288A93BBA6}">
            <xm:f>Conclusie!$E$34=Conclusie!$C$38</xm:f>
            <x14:dxf>
              <font>
                <color theme="4"/>
              </font>
            </x14:dxf>
          </x14:cfRule>
          <x14:cfRule type="expression" priority="38" id="{65B26227-8B5F-415B-8609-009A8775C092}">
            <xm:f>Conclusie!$E$34=Conclusie!$C$34</xm:f>
            <x14:dxf>
              <font>
                <color theme="5"/>
              </font>
            </x14:dxf>
          </x14:cfRule>
          <x14:cfRule type="expression" priority="39" id="{D767AD68-1AF3-42F2-B2DB-2B6E3F2F063D}">
            <xm:f>Conclusie!$E$34=Conclusie!$C$36</xm:f>
            <x14:dxf>
              <font>
                <color theme="5"/>
              </font>
            </x14:dxf>
          </x14:cfRule>
          <x14:cfRule type="expression" priority="40" id="{F7B9CF3C-65A1-4C99-87BB-9BF240C3E56D}">
            <xm:f>Conclusie!$E$34=Conclusie!$C$37</xm:f>
            <x14:dxf>
              <font>
                <color theme="4"/>
              </font>
            </x14:dxf>
          </x14:cfRule>
          <xm:sqref>C134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AF944876-7096-4FCE-B941-1CD47F1253ED}">
          <x14:formula1>
            <xm:f>'Tekst Vragen'!$F$60:$F$61</xm:f>
          </x14:formula1>
          <xm:sqref>E91 E100</xm:sqref>
        </x14:dataValidation>
        <x14:dataValidation type="list" allowBlank="1" showInputMessage="1" showErrorMessage="1" xr:uid="{D967D71F-5803-4186-A3D5-7406AF648C4E}">
          <x14:formula1>
            <xm:f>'Strategie + data'!$E$2:$E$3</xm:f>
          </x14:formula1>
          <xm:sqref>E93:E97</xm:sqref>
        </x14:dataValidation>
        <x14:dataValidation type="list" allowBlank="1" showInputMessage="1" showErrorMessage="1" xr:uid="{C6E914AE-233D-44FD-AC6D-88D2BF667F55}">
          <x14:formula1>
            <xm:f>'Strategie + data'!$F$2:$F$3</xm:f>
          </x14:formula1>
          <xm:sqref>E102:E103</xm:sqref>
        </x14:dataValidation>
        <x14:dataValidation type="list" allowBlank="1" showInputMessage="1" showErrorMessage="1" xr:uid="{05F39A4C-D646-49F6-A252-FDE009FE4F97}">
          <x14:formula1>
            <xm:f>'Strategie + data'!$A$10:$A$36</xm:f>
          </x14:formula1>
          <xm:sqref>D6:G6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8DE8-521D-4F6D-ACA8-F5AEEA29AE1D}">
  <sheetPr codeName="Blad6"/>
  <dimension ref="A1"/>
  <sheetViews>
    <sheetView showGridLines="0" showRowColHeaders="0" workbookViewId="0">
      <selection activeCell="U1" sqref="U1"/>
    </sheetView>
  </sheetViews>
  <sheetFormatPr defaultRowHeight="16.5" x14ac:dyDescent="0.3"/>
  <sheetData/>
  <sheetProtection algorithmName="SHA-512" hashValue="KddFjOQd9sPWuAn0Gl/Sj2GJgckMEZEWrgSlxpElBShxi3IrlkYwqDp1G9zRsVBodNF4wRNDpHBYdzbLKCU1xg==" saltValue="1OAUVLEUfJX/QPCcOlL5Og==" spinCount="100000" sheet="1" objects="1" scenarios="1"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A093C-DC76-454A-AF6D-18951D91F4E3}">
  <sheetPr codeName="Blad2"/>
  <dimension ref="A3:D24"/>
  <sheetViews>
    <sheetView workbookViewId="0">
      <selection activeCell="C10" sqref="C10"/>
    </sheetView>
  </sheetViews>
  <sheetFormatPr defaultRowHeight="16.5" x14ac:dyDescent="0.3"/>
  <cols>
    <col min="1" max="1" width="132.875" bestFit="1" customWidth="1"/>
  </cols>
  <sheetData>
    <row r="3" spans="1:4" x14ac:dyDescent="0.3">
      <c r="A3" t="s">
        <v>21</v>
      </c>
    </row>
    <row r="4" spans="1:4" x14ac:dyDescent="0.3">
      <c r="A4" t="s">
        <v>40</v>
      </c>
      <c r="B4" t="s">
        <v>5</v>
      </c>
      <c r="C4">
        <f>Vragenset!E91</f>
        <v>0</v>
      </c>
      <c r="D4">
        <f t="shared" ref="D4:D13" si="0">IF(LEN(C4)&gt;1,1,0)</f>
        <v>0</v>
      </c>
    </row>
    <row r="5" spans="1:4" x14ac:dyDescent="0.3">
      <c r="A5" t="s">
        <v>42</v>
      </c>
      <c r="C5">
        <f>Vragenset!E92</f>
        <v>0</v>
      </c>
    </row>
    <row r="6" spans="1:4" x14ac:dyDescent="0.3">
      <c r="A6" t="s">
        <v>39</v>
      </c>
      <c r="C6">
        <f>Vragenset!E93</f>
        <v>0</v>
      </c>
      <c r="D6">
        <f t="shared" si="0"/>
        <v>0</v>
      </c>
    </row>
    <row r="7" spans="1:4" x14ac:dyDescent="0.3">
      <c r="A7" t="s">
        <v>19</v>
      </c>
      <c r="C7">
        <f>Vragenset!E94</f>
        <v>0</v>
      </c>
      <c r="D7">
        <f t="shared" si="0"/>
        <v>0</v>
      </c>
    </row>
    <row r="8" spans="1:4" x14ac:dyDescent="0.3">
      <c r="A8" t="s">
        <v>20</v>
      </c>
      <c r="C8">
        <f>Vragenset!E95</f>
        <v>0</v>
      </c>
      <c r="D8">
        <f t="shared" si="0"/>
        <v>0</v>
      </c>
    </row>
    <row r="9" spans="1:4" x14ac:dyDescent="0.3">
      <c r="A9" t="s">
        <v>35</v>
      </c>
      <c r="C9">
        <f>Vragenset!E96</f>
        <v>0</v>
      </c>
      <c r="D9">
        <f t="shared" si="0"/>
        <v>0</v>
      </c>
    </row>
    <row r="10" spans="1:4" x14ac:dyDescent="0.3">
      <c r="A10" t="s">
        <v>36</v>
      </c>
      <c r="C10">
        <f>Vragenset!E97</f>
        <v>0</v>
      </c>
      <c r="D10">
        <f t="shared" si="0"/>
        <v>0</v>
      </c>
    </row>
    <row r="11" spans="1:4" x14ac:dyDescent="0.3">
      <c r="D11">
        <f t="shared" si="0"/>
        <v>0</v>
      </c>
    </row>
    <row r="12" spans="1:4" x14ac:dyDescent="0.3">
      <c r="A12" t="s">
        <v>22</v>
      </c>
      <c r="D12">
        <f t="shared" si="0"/>
        <v>0</v>
      </c>
    </row>
    <row r="13" spans="1:4" x14ac:dyDescent="0.3">
      <c r="A13" t="s">
        <v>41</v>
      </c>
      <c r="B13" t="s">
        <v>23</v>
      </c>
      <c r="C13">
        <f>Vragenset!E100</f>
        <v>0</v>
      </c>
      <c r="D13">
        <f t="shared" si="0"/>
        <v>0</v>
      </c>
    </row>
    <row r="14" spans="1:4" x14ac:dyDescent="0.3">
      <c r="A14" t="s">
        <v>42</v>
      </c>
      <c r="C14">
        <f>Vragenset!E101</f>
        <v>0</v>
      </c>
    </row>
    <row r="15" spans="1:4" x14ac:dyDescent="0.3">
      <c r="A15" t="s">
        <v>39</v>
      </c>
      <c r="C15">
        <f>Vragenset!E102</f>
        <v>0</v>
      </c>
      <c r="D15">
        <f>IF(LEN(C15)&gt;1,1,0)</f>
        <v>0</v>
      </c>
    </row>
    <row r="16" spans="1:4" x14ac:dyDescent="0.3">
      <c r="A16" t="s">
        <v>38</v>
      </c>
      <c r="C16">
        <f>Vragenset!E103</f>
        <v>0</v>
      </c>
      <c r="D16">
        <f t="shared" ref="D16" si="1">IF(LEN(C16)&gt;1,1,0)</f>
        <v>0</v>
      </c>
    </row>
    <row r="17" spans="1:4" x14ac:dyDescent="0.3">
      <c r="D17">
        <f>SUM(D4:D16)</f>
        <v>0</v>
      </c>
    </row>
    <row r="19" spans="1:4" x14ac:dyDescent="0.3">
      <c r="B19" t="s">
        <v>78</v>
      </c>
      <c r="C19" t="b">
        <v>1</v>
      </c>
    </row>
    <row r="20" spans="1:4" x14ac:dyDescent="0.3">
      <c r="A20" t="s">
        <v>74</v>
      </c>
      <c r="B20">
        <f>SUM(D4:D13)</f>
        <v>0</v>
      </c>
      <c r="C20">
        <f>IF(AND(B20=7,C13="NEE"),1,0)</f>
        <v>0</v>
      </c>
    </row>
    <row r="21" spans="1:4" x14ac:dyDescent="0.3">
      <c r="A21" t="s">
        <v>75</v>
      </c>
      <c r="C21">
        <f>IF(AND(C4="NEE",C13="NEE"),1,0)</f>
        <v>0</v>
      </c>
    </row>
    <row r="22" spans="1:4" x14ac:dyDescent="0.3">
      <c r="A22" t="s">
        <v>76</v>
      </c>
      <c r="B22">
        <f>SUM(D4:D16)</f>
        <v>0</v>
      </c>
      <c r="C22">
        <f>IF(B22=9,1,0)</f>
        <v>0</v>
      </c>
    </row>
    <row r="23" spans="1:4" x14ac:dyDescent="0.3">
      <c r="A23" t="s">
        <v>77</v>
      </c>
      <c r="B23">
        <f>SUM(D13:D16)</f>
        <v>0</v>
      </c>
      <c r="C23">
        <f>IF(AND(B23=3,C4="NEE"),1,0)</f>
        <v>0</v>
      </c>
    </row>
    <row r="24" spans="1:4" x14ac:dyDescent="0.3">
      <c r="C24">
        <f>SUM(C20:C23)</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73C6-12D7-4896-9B43-0594BCC51E76}">
  <sheetPr codeName="Blad3"/>
  <dimension ref="B1:H88"/>
  <sheetViews>
    <sheetView topLeftCell="A51" workbookViewId="0">
      <selection activeCell="C77" sqref="C77"/>
    </sheetView>
  </sheetViews>
  <sheetFormatPr defaultRowHeight="16.5" x14ac:dyDescent="0.3"/>
  <cols>
    <col min="2" max="2" width="6" bestFit="1" customWidth="1"/>
    <col min="3" max="3" width="137" customWidth="1"/>
    <col min="4" max="4" width="33.625" style="10" customWidth="1"/>
    <col min="5" max="5" width="9.625" style="10" customWidth="1"/>
    <col min="6" max="6" width="17.5" bestFit="1" customWidth="1"/>
    <col min="7" max="7" width="18.875" customWidth="1"/>
  </cols>
  <sheetData>
    <row r="1" spans="2:8" ht="57" customHeight="1" x14ac:dyDescent="0.3">
      <c r="C1" s="11" t="s">
        <v>65</v>
      </c>
    </row>
    <row r="2" spans="2:8" ht="264.95" customHeight="1" x14ac:dyDescent="0.3">
      <c r="C2" s="12" t="s">
        <v>130</v>
      </c>
    </row>
    <row r="3" spans="2:8" ht="17.100000000000001" customHeight="1" x14ac:dyDescent="0.3">
      <c r="C3" s="12" t="s">
        <v>115</v>
      </c>
      <c r="D3" s="12"/>
    </row>
    <row r="4" spans="2:8" ht="350.1" customHeight="1" x14ac:dyDescent="0.3">
      <c r="C4" s="12" t="s">
        <v>109</v>
      </c>
      <c r="D4" s="12"/>
    </row>
    <row r="5" spans="2:8" ht="17.100000000000001" customHeight="1" x14ac:dyDescent="0.3">
      <c r="C5" s="12" t="s">
        <v>116</v>
      </c>
      <c r="D5" s="12"/>
    </row>
    <row r="6" spans="2:8" ht="200.1" customHeight="1" x14ac:dyDescent="0.3">
      <c r="C6" s="12" t="s">
        <v>129</v>
      </c>
      <c r="D6" s="12"/>
    </row>
    <row r="7" spans="2:8" ht="17.100000000000001" customHeight="1" x14ac:dyDescent="0.3">
      <c r="C7" s="12" t="s">
        <v>117</v>
      </c>
      <c r="D7" s="12"/>
    </row>
    <row r="8" spans="2:8" ht="408.95" customHeight="1" x14ac:dyDescent="0.3">
      <c r="C8" s="12" t="s">
        <v>128</v>
      </c>
      <c r="D8" s="12"/>
    </row>
    <row r="10" spans="2:8" x14ac:dyDescent="0.3">
      <c r="B10" s="2"/>
      <c r="C10" s="3" t="s">
        <v>0</v>
      </c>
      <c r="D10" s="47"/>
      <c r="E10" s="47"/>
      <c r="F10" s="3"/>
      <c r="G10" s="3"/>
      <c r="H10" s="4"/>
    </row>
    <row r="11" spans="2:8" x14ac:dyDescent="0.3">
      <c r="B11" s="5"/>
      <c r="H11" s="6"/>
    </row>
    <row r="12" spans="2:8" ht="41.25" customHeight="1" x14ac:dyDescent="0.3">
      <c r="B12" s="5"/>
      <c r="C12" s="10" t="s">
        <v>118</v>
      </c>
      <c r="G12" s="10"/>
      <c r="H12" s="6"/>
    </row>
    <row r="13" spans="2:8" ht="30.75" customHeight="1" x14ac:dyDescent="0.3">
      <c r="B13" s="5" t="s">
        <v>1</v>
      </c>
      <c r="C13" s="11" t="s">
        <v>120</v>
      </c>
      <c r="D13" s="10" t="s">
        <v>5</v>
      </c>
      <c r="H13" s="6"/>
    </row>
    <row r="14" spans="2:8" x14ac:dyDescent="0.3">
      <c r="B14" s="5" t="s">
        <v>4</v>
      </c>
      <c r="C14" s="10" t="s">
        <v>119</v>
      </c>
      <c r="H14" s="6"/>
    </row>
    <row r="15" spans="2:8" ht="51" customHeight="1" x14ac:dyDescent="0.3">
      <c r="B15" s="5" t="s">
        <v>28</v>
      </c>
      <c r="C15" s="11" t="s">
        <v>121</v>
      </c>
      <c r="H15" s="6"/>
    </row>
    <row r="16" spans="2:8" x14ac:dyDescent="0.3">
      <c r="B16" s="5"/>
      <c r="C16" s="10"/>
      <c r="H16" s="6"/>
    </row>
    <row r="17" spans="2:8" ht="84.95" customHeight="1" x14ac:dyDescent="0.3">
      <c r="B17" s="5"/>
      <c r="C17" s="11" t="s">
        <v>122</v>
      </c>
      <c r="H17" s="6"/>
    </row>
    <row r="18" spans="2:8" ht="84.95" customHeight="1" x14ac:dyDescent="0.3">
      <c r="B18" s="5"/>
      <c r="C18" s="11" t="s">
        <v>127</v>
      </c>
      <c r="H18" s="6"/>
    </row>
    <row r="19" spans="2:8" x14ac:dyDescent="0.3">
      <c r="B19" s="5"/>
      <c r="C19" s="10" t="s">
        <v>18</v>
      </c>
      <c r="H19" s="6"/>
    </row>
    <row r="20" spans="2:8" ht="33" x14ac:dyDescent="0.3">
      <c r="B20" s="7"/>
      <c r="C20" s="21" t="s">
        <v>107</v>
      </c>
      <c r="D20" s="48"/>
      <c r="E20" s="48"/>
      <c r="F20" s="8"/>
      <c r="G20" s="8"/>
      <c r="H20" s="9"/>
    </row>
    <row r="23" spans="2:8" x14ac:dyDescent="0.3">
      <c r="B23" s="2"/>
      <c r="C23" s="3" t="s">
        <v>11</v>
      </c>
      <c r="D23" s="47"/>
      <c r="E23" s="47"/>
      <c r="F23" s="3"/>
      <c r="G23" s="3"/>
      <c r="H23" s="4"/>
    </row>
    <row r="24" spans="2:8" ht="290.10000000000002" customHeight="1" x14ac:dyDescent="0.3">
      <c r="B24" s="5"/>
      <c r="C24" s="12" t="s">
        <v>137</v>
      </c>
      <c r="H24" s="6"/>
    </row>
    <row r="25" spans="2:8" x14ac:dyDescent="0.3">
      <c r="B25" s="5"/>
      <c r="C25" s="12" t="s">
        <v>45</v>
      </c>
      <c r="H25" s="6"/>
    </row>
    <row r="26" spans="2:8" ht="132" customHeight="1" x14ac:dyDescent="0.3">
      <c r="B26" s="5">
        <v>1</v>
      </c>
      <c r="C26" s="12" t="s">
        <v>72</v>
      </c>
      <c r="H26" s="6"/>
    </row>
    <row r="27" spans="2:8" x14ac:dyDescent="0.3">
      <c r="B27" s="5" t="s">
        <v>1</v>
      </c>
      <c r="C27" s="11" t="s">
        <v>66</v>
      </c>
      <c r="H27" s="6"/>
    </row>
    <row r="28" spans="2:8" x14ac:dyDescent="0.3">
      <c r="B28" s="5" t="s">
        <v>4</v>
      </c>
      <c r="C28" s="11" t="s">
        <v>67</v>
      </c>
      <c r="H28" s="6"/>
    </row>
    <row r="29" spans="2:8" x14ac:dyDescent="0.3">
      <c r="B29" s="5"/>
      <c r="H29" s="6"/>
    </row>
    <row r="30" spans="2:8" x14ac:dyDescent="0.3">
      <c r="B30" s="5"/>
      <c r="H30" s="6"/>
    </row>
    <row r="31" spans="2:8" x14ac:dyDescent="0.3">
      <c r="B31" s="5"/>
      <c r="C31" s="11" t="s">
        <v>68</v>
      </c>
      <c r="D31" s="10" t="s">
        <v>5</v>
      </c>
      <c r="H31" s="6"/>
    </row>
    <row r="32" spans="2:8" x14ac:dyDescent="0.3">
      <c r="B32" s="5"/>
      <c r="C32" s="10"/>
      <c r="H32" s="6"/>
    </row>
    <row r="33" spans="2:8" x14ac:dyDescent="0.3">
      <c r="B33" s="5"/>
      <c r="C33" s="10"/>
      <c r="H33" s="6"/>
    </row>
    <row r="34" spans="2:8" x14ac:dyDescent="0.3">
      <c r="B34" s="5"/>
      <c r="C34" s="10"/>
      <c r="H34" s="6"/>
    </row>
    <row r="35" spans="2:8" ht="33" x14ac:dyDescent="0.3">
      <c r="B35" s="5"/>
      <c r="C35" s="11" t="s">
        <v>134</v>
      </c>
      <c r="H35" s="6"/>
    </row>
    <row r="36" spans="2:8" x14ac:dyDescent="0.3">
      <c r="B36" s="5"/>
      <c r="C36" s="10" t="s">
        <v>15</v>
      </c>
      <c r="H36" s="6"/>
    </row>
    <row r="37" spans="2:8" x14ac:dyDescent="0.3">
      <c r="B37" s="7"/>
      <c r="C37" s="8"/>
      <c r="D37" s="48"/>
      <c r="E37" s="48"/>
      <c r="F37" s="8"/>
      <c r="G37" s="8"/>
      <c r="H37" s="9"/>
    </row>
    <row r="39" spans="2:8" x14ac:dyDescent="0.3">
      <c r="B39" s="2"/>
      <c r="C39" s="3" t="s">
        <v>14</v>
      </c>
      <c r="D39" s="47"/>
      <c r="E39" s="47"/>
      <c r="F39" s="3"/>
      <c r="G39" s="3"/>
      <c r="H39" s="4"/>
    </row>
    <row r="40" spans="2:8" x14ac:dyDescent="0.3">
      <c r="B40" s="5"/>
      <c r="C40" s="10" t="s">
        <v>110</v>
      </c>
      <c r="H40" s="6"/>
    </row>
    <row r="41" spans="2:8" ht="66" x14ac:dyDescent="0.3">
      <c r="B41" s="5"/>
      <c r="C41" s="12" t="s">
        <v>111</v>
      </c>
      <c r="H41" s="6"/>
    </row>
    <row r="42" spans="2:8" x14ac:dyDescent="0.3">
      <c r="B42" s="5" t="s">
        <v>1</v>
      </c>
      <c r="C42" s="11" t="s">
        <v>34</v>
      </c>
      <c r="H42" s="6"/>
    </row>
    <row r="43" spans="2:8" x14ac:dyDescent="0.3">
      <c r="B43" s="5" t="s">
        <v>4</v>
      </c>
      <c r="C43" s="11" t="s">
        <v>29</v>
      </c>
      <c r="H43" s="6"/>
    </row>
    <row r="44" spans="2:8" x14ac:dyDescent="0.3">
      <c r="B44" s="5"/>
      <c r="H44" s="6"/>
    </row>
    <row r="45" spans="2:8" x14ac:dyDescent="0.3">
      <c r="B45" s="5"/>
      <c r="H45" s="6"/>
    </row>
    <row r="46" spans="2:8" x14ac:dyDescent="0.3">
      <c r="B46" s="5"/>
      <c r="C46" s="11" t="s">
        <v>68</v>
      </c>
      <c r="D46" s="10" t="s">
        <v>5</v>
      </c>
      <c r="H46" s="6"/>
    </row>
    <row r="47" spans="2:8" x14ac:dyDescent="0.3">
      <c r="B47" s="5"/>
      <c r="C47" s="10"/>
      <c r="H47" s="6"/>
    </row>
    <row r="48" spans="2:8" x14ac:dyDescent="0.3">
      <c r="B48" s="5"/>
      <c r="C48" s="10"/>
      <c r="H48" s="6"/>
    </row>
    <row r="49" spans="2:8" x14ac:dyDescent="0.3">
      <c r="B49" s="5"/>
      <c r="C49" s="11"/>
      <c r="H49" s="6"/>
    </row>
    <row r="50" spans="2:8" ht="49.5" x14ac:dyDescent="0.3">
      <c r="B50" s="5"/>
      <c r="C50" s="11" t="s">
        <v>135</v>
      </c>
      <c r="H50" s="6"/>
    </row>
    <row r="51" spans="2:8" x14ac:dyDescent="0.3">
      <c r="B51" s="5"/>
      <c r="C51" s="10" t="s">
        <v>16</v>
      </c>
      <c r="F51" s="54"/>
      <c r="H51" s="6"/>
    </row>
    <row r="52" spans="2:8" x14ac:dyDescent="0.3">
      <c r="B52" s="7"/>
      <c r="C52" s="21"/>
      <c r="D52" s="21"/>
      <c r="E52" s="48"/>
      <c r="F52" s="8"/>
      <c r="G52" s="8"/>
      <c r="H52" s="9"/>
    </row>
    <row r="54" spans="2:8" x14ac:dyDescent="0.3">
      <c r="B54" s="2"/>
      <c r="C54" s="3" t="s">
        <v>17</v>
      </c>
      <c r="D54" s="47"/>
      <c r="E54" s="47"/>
      <c r="F54" s="3"/>
      <c r="G54" s="3"/>
      <c r="H54" s="4"/>
    </row>
    <row r="55" spans="2:8" x14ac:dyDescent="0.3">
      <c r="B55" s="5"/>
      <c r="C55" s="12" t="s">
        <v>69</v>
      </c>
      <c r="H55" s="6"/>
    </row>
    <row r="56" spans="2:8" ht="78" customHeight="1" x14ac:dyDescent="0.3">
      <c r="B56" s="5"/>
      <c r="C56" s="12" t="s">
        <v>106</v>
      </c>
      <c r="D56" s="10" t="s">
        <v>5</v>
      </c>
      <c r="H56" s="6"/>
    </row>
    <row r="57" spans="2:8" s="95" customFormat="1" ht="21.95" customHeight="1" x14ac:dyDescent="0.3">
      <c r="B57" s="92" t="s">
        <v>1</v>
      </c>
      <c r="C57" s="93" t="s">
        <v>101</v>
      </c>
      <c r="D57" s="94"/>
      <c r="E57" s="94"/>
      <c r="H57" s="96"/>
    </row>
    <row r="58" spans="2:8" s="95" customFormat="1" ht="35.1" customHeight="1" x14ac:dyDescent="0.3">
      <c r="B58" s="92" t="s">
        <v>4</v>
      </c>
      <c r="C58" s="93" t="s">
        <v>112</v>
      </c>
      <c r="D58" s="94"/>
      <c r="E58" s="94"/>
      <c r="H58" s="96"/>
    </row>
    <row r="59" spans="2:8" x14ac:dyDescent="0.3">
      <c r="B59" s="5"/>
      <c r="C59" s="10"/>
      <c r="H59" s="6"/>
    </row>
    <row r="60" spans="2:8" x14ac:dyDescent="0.3">
      <c r="B60" s="5"/>
      <c r="C60" s="13" t="s">
        <v>21</v>
      </c>
      <c r="F60" t="s">
        <v>2</v>
      </c>
      <c r="H60" s="6"/>
    </row>
    <row r="61" spans="2:8" x14ac:dyDescent="0.3">
      <c r="B61" s="5"/>
      <c r="C61" s="12" t="s">
        <v>63</v>
      </c>
      <c r="D61" s="10" t="s">
        <v>5</v>
      </c>
      <c r="F61" t="s">
        <v>3</v>
      </c>
      <c r="H61" s="6"/>
    </row>
    <row r="62" spans="2:8" x14ac:dyDescent="0.3">
      <c r="B62" s="5"/>
      <c r="C62" s="10" t="s">
        <v>103</v>
      </c>
      <c r="D62" s="10" t="s">
        <v>136</v>
      </c>
      <c r="H62" s="6"/>
    </row>
    <row r="63" spans="2:8" x14ac:dyDescent="0.3">
      <c r="B63" s="5"/>
      <c r="C63" s="10" t="s">
        <v>39</v>
      </c>
      <c r="E63" s="10" t="s">
        <v>24</v>
      </c>
      <c r="H63" s="6"/>
    </row>
    <row r="64" spans="2:8" x14ac:dyDescent="0.3">
      <c r="B64" s="5"/>
      <c r="C64" s="10" t="s">
        <v>19</v>
      </c>
      <c r="H64" s="6"/>
    </row>
    <row r="65" spans="2:8" x14ac:dyDescent="0.3">
      <c r="B65" s="5"/>
      <c r="C65" s="10" t="s">
        <v>20</v>
      </c>
      <c r="H65" s="6"/>
    </row>
    <row r="66" spans="2:8" x14ac:dyDescent="0.3">
      <c r="B66" s="5"/>
      <c r="C66" s="10" t="s">
        <v>35</v>
      </c>
      <c r="H66" s="6"/>
    </row>
    <row r="67" spans="2:8" x14ac:dyDescent="0.3">
      <c r="B67" s="5"/>
      <c r="C67" s="10" t="s">
        <v>36</v>
      </c>
      <c r="H67" s="6"/>
    </row>
    <row r="68" spans="2:8" x14ac:dyDescent="0.3">
      <c r="B68" s="5"/>
      <c r="C68" s="10"/>
      <c r="H68" s="6"/>
    </row>
    <row r="69" spans="2:8" x14ac:dyDescent="0.3">
      <c r="B69" s="5"/>
      <c r="C69" s="13" t="s">
        <v>22</v>
      </c>
      <c r="H69" s="6"/>
    </row>
    <row r="70" spans="2:8" x14ac:dyDescent="0.3">
      <c r="B70" s="5"/>
      <c r="C70" s="12" t="s">
        <v>64</v>
      </c>
      <c r="D70" s="10" t="s">
        <v>23</v>
      </c>
      <c r="H70" s="6"/>
    </row>
    <row r="71" spans="2:8" x14ac:dyDescent="0.3">
      <c r="B71" s="5"/>
      <c r="C71" s="10" t="s">
        <v>103</v>
      </c>
      <c r="D71" s="10" t="s">
        <v>136</v>
      </c>
      <c r="E71" s="10" t="s">
        <v>24</v>
      </c>
      <c r="H71" s="6"/>
    </row>
    <row r="72" spans="2:8" x14ac:dyDescent="0.3">
      <c r="B72" s="5"/>
      <c r="C72" s="10" t="s">
        <v>39</v>
      </c>
      <c r="H72" s="6"/>
    </row>
    <row r="73" spans="2:8" x14ac:dyDescent="0.3">
      <c r="B73" s="5"/>
      <c r="C73" s="10" t="s">
        <v>38</v>
      </c>
      <c r="H73" s="6"/>
    </row>
    <row r="74" spans="2:8" x14ac:dyDescent="0.3">
      <c r="B74" s="5"/>
      <c r="H74" s="6"/>
    </row>
    <row r="75" spans="2:8" x14ac:dyDescent="0.3">
      <c r="B75" s="5"/>
      <c r="C75" s="10" t="s">
        <v>32</v>
      </c>
      <c r="H75" s="6"/>
    </row>
    <row r="76" spans="2:8" x14ac:dyDescent="0.3">
      <c r="B76" s="5"/>
      <c r="C76" s="10"/>
      <c r="H76" s="6"/>
    </row>
    <row r="77" spans="2:8" x14ac:dyDescent="0.3">
      <c r="B77" s="5"/>
      <c r="C77" s="10" t="s">
        <v>26</v>
      </c>
      <c r="H77" s="6"/>
    </row>
    <row r="78" spans="2:8" x14ac:dyDescent="0.3">
      <c r="B78" s="7"/>
      <c r="C78" s="8"/>
      <c r="D78" s="48"/>
      <c r="E78" s="48"/>
      <c r="F78" s="8"/>
      <c r="G78" s="8"/>
      <c r="H78" s="9"/>
    </row>
    <row r="80" spans="2:8" x14ac:dyDescent="0.3">
      <c r="B80" s="2"/>
      <c r="C80" s="3" t="s">
        <v>25</v>
      </c>
      <c r="D80" s="47"/>
      <c r="E80" s="47"/>
      <c r="F80" s="3"/>
      <c r="G80" s="3"/>
      <c r="H80" s="4"/>
    </row>
    <row r="81" spans="2:8" x14ac:dyDescent="0.3">
      <c r="B81" s="5"/>
      <c r="H81" s="6"/>
    </row>
    <row r="82" spans="2:8" ht="33" x14ac:dyDescent="0.3">
      <c r="B82" s="5"/>
      <c r="C82" s="11" t="s">
        <v>70</v>
      </c>
      <c r="H82" s="6"/>
    </row>
    <row r="83" spans="2:8" x14ac:dyDescent="0.3">
      <c r="B83" s="5" t="s">
        <v>1</v>
      </c>
      <c r="C83" s="10" t="s">
        <v>102</v>
      </c>
      <c r="H83" s="6"/>
    </row>
    <row r="84" spans="2:8" x14ac:dyDescent="0.3">
      <c r="B84" s="5" t="s">
        <v>4</v>
      </c>
      <c r="C84" s="10" t="s">
        <v>30</v>
      </c>
      <c r="H84" s="6"/>
    </row>
    <row r="85" spans="2:8" x14ac:dyDescent="0.3">
      <c r="B85" s="5"/>
      <c r="H85" s="6"/>
    </row>
    <row r="86" spans="2:8" ht="33" x14ac:dyDescent="0.3">
      <c r="B86" s="5"/>
      <c r="C86" s="11" t="s">
        <v>71</v>
      </c>
      <c r="H86" s="6"/>
    </row>
    <row r="87" spans="2:8" ht="49.5" x14ac:dyDescent="0.3">
      <c r="B87" s="5"/>
      <c r="C87" s="11" t="s">
        <v>113</v>
      </c>
      <c r="H87" s="6"/>
    </row>
    <row r="88" spans="2:8" x14ac:dyDescent="0.3">
      <c r="B88" s="7"/>
      <c r="C88" s="8"/>
      <c r="D88" s="48"/>
      <c r="E88" s="48"/>
      <c r="F88" s="8"/>
      <c r="G88" s="8"/>
      <c r="H88" s="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9F8C7-C5E5-421C-865B-ACBA790918DF}">
  <sheetPr codeName="Blad4"/>
  <dimension ref="A2:F54"/>
  <sheetViews>
    <sheetView topLeftCell="B26" workbookViewId="0">
      <selection activeCell="B38" sqref="B38"/>
    </sheetView>
  </sheetViews>
  <sheetFormatPr defaultColWidth="9" defaultRowHeight="13.5" x14ac:dyDescent="0.25"/>
  <cols>
    <col min="1" max="1" width="13.125" style="50" customWidth="1"/>
    <col min="2" max="2" width="71.75" style="52" customWidth="1"/>
    <col min="3" max="3" width="34.625" style="52" customWidth="1"/>
    <col min="4" max="4" width="21.875" style="50" bestFit="1" customWidth="1"/>
    <col min="5" max="5" width="26.625" style="50" customWidth="1"/>
    <col min="6" max="6" width="43.625" style="50" customWidth="1"/>
    <col min="7" max="7" width="21.5" style="50" customWidth="1"/>
    <col min="8" max="8" width="9" style="50"/>
    <col min="9" max="9" width="12.5" style="50" bestFit="1" customWidth="1"/>
    <col min="10" max="16384" width="9" style="50"/>
  </cols>
  <sheetData>
    <row r="2" spans="1:6" x14ac:dyDescent="0.25">
      <c r="C2" s="52" t="s">
        <v>23</v>
      </c>
      <c r="D2" s="50" t="s">
        <v>23</v>
      </c>
      <c r="E2" s="50" t="s">
        <v>43</v>
      </c>
      <c r="F2" s="50" t="s">
        <v>114</v>
      </c>
    </row>
    <row r="3" spans="1:6" x14ac:dyDescent="0.25">
      <c r="A3" s="51" t="s">
        <v>48</v>
      </c>
      <c r="B3" s="20" t="s">
        <v>118</v>
      </c>
      <c r="C3" s="20" t="e">
        <f>VLOOKUP(Vragenset!E38,Vragenset!B38:C40,2,FALSE)</f>
        <v>#N/A</v>
      </c>
      <c r="D3" s="50" t="str">
        <f>IF(OR(Vragenset!E38="A",Vragenset!E38="B",Vragenset!E38="C"),"JA","")</f>
        <v/>
      </c>
      <c r="E3" s="50" t="str">
        <f>IF(Vragenset!E38="","",Conclusie!D3)</f>
        <v/>
      </c>
    </row>
    <row r="5" spans="1:6" x14ac:dyDescent="0.25">
      <c r="A5" s="50" t="s">
        <v>52</v>
      </c>
      <c r="B5" s="52" t="s">
        <v>45</v>
      </c>
      <c r="C5" s="52" t="e">
        <f>VLOOKUP(Vragenset!E62,'Tekst Vragen'!B27:C28,2,FALSE)</f>
        <v>#N/A</v>
      </c>
      <c r="D5" s="50" t="str">
        <f>IF(Vragenset!E62="A","NEE",IF(Vragenset!E62="B","JA",""))</f>
        <v/>
      </c>
      <c r="E5" s="50" t="str">
        <f>IF(AND(D5="JA",D11="NEE"),"NEE",IF(D5="NEE","JA",""))</f>
        <v/>
      </c>
      <c r="F5" s="50" t="str">
        <f>IF(AND(D5="JA",D11="NEE"),"NEE","")</f>
        <v/>
      </c>
    </row>
    <row r="6" spans="1:6" x14ac:dyDescent="0.25">
      <c r="B6" s="52" t="s">
        <v>46</v>
      </c>
      <c r="C6" s="53">
        <f>Vragenset!E65</f>
        <v>0</v>
      </c>
    </row>
    <row r="8" spans="1:6" ht="27" x14ac:dyDescent="0.25">
      <c r="A8" s="50" t="s">
        <v>51</v>
      </c>
      <c r="B8" s="52" t="s">
        <v>47</v>
      </c>
      <c r="C8" s="52" t="e">
        <f>VLOOKUP(Vragenset!E74,'Tekst Vragen'!B42:C43,2,FALSE)</f>
        <v>#N/A</v>
      </c>
      <c r="D8" s="50" t="str">
        <f>IF(Vragenset!E74="A","NEE",IF(Vragenset!E74="B","JA",""))</f>
        <v/>
      </c>
      <c r="E8" s="50" t="str">
        <f>IF(AND(D8="JA",D11="NEE"),"NEE",IF(D8="NEE","JA",""))</f>
        <v/>
      </c>
      <c r="F8" s="50" t="str">
        <f>IF(AND(D8="JA",D11="NEE"),"NEE","")</f>
        <v/>
      </c>
    </row>
    <row r="9" spans="1:6" x14ac:dyDescent="0.25">
      <c r="B9" s="52" t="s">
        <v>46</v>
      </c>
      <c r="C9" s="55">
        <f>Vragenset!E77</f>
        <v>0</v>
      </c>
    </row>
    <row r="11" spans="1:6" ht="27" x14ac:dyDescent="0.25">
      <c r="A11" s="50" t="s">
        <v>50</v>
      </c>
      <c r="B11" s="52" t="s">
        <v>37</v>
      </c>
      <c r="C11" s="52" t="e">
        <f>VLOOKUP(Vragenset!E86,'Tekst Vragen'!B57:C58,2,FALSE)</f>
        <v>#N/A</v>
      </c>
      <c r="D11" s="50" t="str">
        <f>IF(OR(Vragenset!E86="A",AND(Vragenset!E86="B",Vragenset!E90="NEE",Vragenset!E99="NEE")),"NEE",IF(Vragenset!E86="B","JA",""))</f>
        <v/>
      </c>
      <c r="E11" s="50" t="str">
        <f>IF(ISBLANK(Vragenset!E86),"","JA")</f>
        <v/>
      </c>
    </row>
    <row r="12" spans="1:6" x14ac:dyDescent="0.25">
      <c r="B12" s="52" t="s">
        <v>140</v>
      </c>
      <c r="C12" s="52" t="str">
        <f>IF(AND(Vragenset!E91="NEE",Vragenset!E100="NEE"),"NEE","")</f>
        <v/>
      </c>
    </row>
    <row r="13" spans="1:6" x14ac:dyDescent="0.25">
      <c r="B13" s="52" t="s">
        <v>139</v>
      </c>
      <c r="C13" s="52" t="str">
        <f>IF(AND(Vragenset!E91="JA",Vragenset!E93="NEE",Vragenset!E94="NEE",Vragenset!E95="NEE",Vragenset!E96="NEE",Vragenset!E97="NEE"),"NEE","")</f>
        <v/>
      </c>
    </row>
    <row r="14" spans="1:6" x14ac:dyDescent="0.25">
      <c r="B14" s="52" t="s">
        <v>138</v>
      </c>
      <c r="C14" s="52" t="str">
        <f>IF(AND(Vragenset!E100="JA",Vragenset!E102="NEE",Vragenset!E103="NEE"),"NEE","")</f>
        <v/>
      </c>
    </row>
    <row r="15" spans="1:6" x14ac:dyDescent="0.25">
      <c r="B15" s="52" t="str">
        <f>IF(Vragenset!E91="JA",Vragenset!C90,"")</f>
        <v/>
      </c>
      <c r="C15" s="52" t="str">
        <f>_xlfn.CONCAT(B15,": ",B16,", ",B17,", ",B18,", ",B19,", ",B20)</f>
        <v xml:space="preserve">: , , , , </v>
      </c>
    </row>
    <row r="16" spans="1:6" x14ac:dyDescent="0.25">
      <c r="B16" s="52" t="str">
        <f>IF(Vragenset!E93="JA",Vragenset!C93,"")</f>
        <v/>
      </c>
    </row>
    <row r="17" spans="1:5" x14ac:dyDescent="0.25">
      <c r="B17" s="52" t="str">
        <f>IF(Vragenset!E94="JA",Vragenset!C94,"")</f>
        <v/>
      </c>
    </row>
    <row r="18" spans="1:5" x14ac:dyDescent="0.25">
      <c r="B18" s="52" t="str">
        <f>IF(Vragenset!E95="JA",Vragenset!C95,"")</f>
        <v/>
      </c>
    </row>
    <row r="19" spans="1:5" x14ac:dyDescent="0.25">
      <c r="B19" s="52" t="str">
        <f>IF(Vragenset!E96="JA",Vragenset!C96,"")</f>
        <v/>
      </c>
    </row>
    <row r="20" spans="1:5" x14ac:dyDescent="0.25">
      <c r="B20" s="52" t="str">
        <f>IF(Vragenset!E97="JA",Vragenset!C97,"")</f>
        <v/>
      </c>
    </row>
    <row r="24" spans="1:5" x14ac:dyDescent="0.25">
      <c r="B24" s="52" t="str">
        <f>IF(Vragenset!E100="JA",Vragenset!C99,"")</f>
        <v/>
      </c>
      <c r="C24" s="52" t="str">
        <f>_xlfn.CONCAT(B24,": ",B25,", ",B26,)</f>
        <v xml:space="preserve">: , </v>
      </c>
    </row>
    <row r="25" spans="1:5" x14ac:dyDescent="0.25">
      <c r="B25" s="52" t="str">
        <f>IF(Vragenset!E102="JA",Vragenset!C102,"")</f>
        <v/>
      </c>
    </row>
    <row r="26" spans="1:5" x14ac:dyDescent="0.25">
      <c r="B26" s="52" t="str">
        <f>IF(Vragenset!E103="JA",Vragenset!C103,"")</f>
        <v/>
      </c>
    </row>
    <row r="29" spans="1:5" ht="27" x14ac:dyDescent="0.25">
      <c r="A29" s="50" t="s">
        <v>49</v>
      </c>
      <c r="B29" s="52" t="s">
        <v>33</v>
      </c>
      <c r="C29" s="52" t="e">
        <f>VLOOKUP(Vragenset!E111,'Tekst Vragen'!B83:C84,2,FALSE)</f>
        <v>#N/A</v>
      </c>
      <c r="D29" s="50" t="str">
        <f>IF(Vragenset!E111="A","NEE",IF(Vragenset!E111="B","JA",""))</f>
        <v/>
      </c>
      <c r="E29" s="50" t="str">
        <f>IF(Vragenset!E111="A","JA",IF(Vragenset!E111="B","NEE",""))</f>
        <v/>
      </c>
    </row>
    <row r="33" spans="2:5" x14ac:dyDescent="0.25">
      <c r="B33" s="52" t="s">
        <v>54</v>
      </c>
    </row>
    <row r="34" spans="2:5" ht="54" x14ac:dyDescent="0.25">
      <c r="B34" s="52">
        <f>IF(Vragenset!E38="A","JA",0)</f>
        <v>0</v>
      </c>
      <c r="C34" s="75" t="s">
        <v>124</v>
      </c>
      <c r="D34" s="50" t="s">
        <v>2</v>
      </c>
      <c r="E34" s="50" t="str">
        <f>VLOOKUP(D34,B34:C39,2,FALSE)</f>
        <v>Niet bekend</v>
      </c>
    </row>
    <row r="35" spans="2:5" ht="50.1" customHeight="1" x14ac:dyDescent="0.25">
      <c r="B35" s="52">
        <f>IF(AND(F5="",F8="",C12="",C13="",C14="",D29="NEE"),"JA",0)</f>
        <v>0</v>
      </c>
      <c r="C35" s="75" t="s">
        <v>124</v>
      </c>
    </row>
    <row r="36" spans="2:5" ht="81" x14ac:dyDescent="0.25">
      <c r="B36" s="52">
        <f>IF(Vragenset!E38="B","JA",0)</f>
        <v>0</v>
      </c>
      <c r="C36" s="75" t="s">
        <v>126</v>
      </c>
    </row>
    <row r="37" spans="2:5" ht="81" x14ac:dyDescent="0.25">
      <c r="B37" s="52">
        <f>IF(OR(F5="NEE",F8="NEE",D29="JA",C13="NEE",C14="NEE",C12="NEE"),"JA",0)</f>
        <v>0</v>
      </c>
      <c r="C37" s="75" t="s">
        <v>125</v>
      </c>
    </row>
    <row r="38" spans="2:5" ht="80.099999999999994" customHeight="1" x14ac:dyDescent="0.25">
      <c r="B38" s="52">
        <f>IF(AND(OR(D5="JA",D8="JA"),D29="NEE"),"JA",0)</f>
        <v>0</v>
      </c>
      <c r="C38" s="75" t="s">
        <v>125</v>
      </c>
    </row>
    <row r="39" spans="2:5" x14ac:dyDescent="0.25">
      <c r="B39" s="52" t="str">
        <f>IF(AND(B37=0,B36=0,B35=0,B34=0,B38=0),"JA",0)</f>
        <v>JA</v>
      </c>
      <c r="C39" s="75" t="s">
        <v>55</v>
      </c>
    </row>
    <row r="42" spans="2:5" x14ac:dyDescent="0.25">
      <c r="B42" s="66" t="s">
        <v>56</v>
      </c>
    </row>
    <row r="43" spans="2:5" x14ac:dyDescent="0.25">
      <c r="B43" s="52" t="s">
        <v>61</v>
      </c>
      <c r="C43" s="52" t="s">
        <v>60</v>
      </c>
    </row>
    <row r="44" spans="2:5" x14ac:dyDescent="0.25">
      <c r="B44" s="65">
        <v>1</v>
      </c>
      <c r="C44" s="52">
        <f>IF(Vragenset!E38="",0,1)</f>
        <v>0</v>
      </c>
    </row>
    <row r="46" spans="2:5" x14ac:dyDescent="0.25">
      <c r="B46" s="52" t="s">
        <v>57</v>
      </c>
      <c r="C46" s="52">
        <f>IF(Vragenset!E62="",0,1)</f>
        <v>0</v>
      </c>
    </row>
    <row r="47" spans="2:5" x14ac:dyDescent="0.25">
      <c r="B47" s="52" t="s">
        <v>58</v>
      </c>
      <c r="C47" s="52">
        <f>IF(Vragenset!E74="",0,1)</f>
        <v>0</v>
      </c>
    </row>
    <row r="48" spans="2:5" x14ac:dyDescent="0.25">
      <c r="B48" s="52" t="s">
        <v>59</v>
      </c>
      <c r="C48" s="52">
        <f>IF(Vragenset!E86="",0,1)</f>
        <v>0</v>
      </c>
    </row>
    <row r="49" spans="2:3" x14ac:dyDescent="0.25">
      <c r="B49" s="65">
        <v>3</v>
      </c>
      <c r="C49" s="52">
        <f>IF(Vragenset!E111="",0,1)</f>
        <v>0</v>
      </c>
    </row>
    <row r="50" spans="2:3" x14ac:dyDescent="0.25">
      <c r="C50" s="52">
        <f>SUM(C46:C49)</f>
        <v>0</v>
      </c>
    </row>
    <row r="52" spans="2:3" x14ac:dyDescent="0.25">
      <c r="B52" s="52" t="s">
        <v>62</v>
      </c>
    </row>
    <row r="53" spans="2:3" ht="27" x14ac:dyDescent="0.25">
      <c r="B53" s="75" t="s">
        <v>108</v>
      </c>
    </row>
    <row r="54" spans="2:3" ht="27" x14ac:dyDescent="0.25">
      <c r="B54" s="52" t="s">
        <v>105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715-2666-4F6D-8A25-D37D92B530CA}">
  <sheetPr codeName="Blad5"/>
  <dimension ref="A1:F36"/>
  <sheetViews>
    <sheetView workbookViewId="0">
      <selection activeCell="C6" sqref="C6"/>
    </sheetView>
  </sheetViews>
  <sheetFormatPr defaultRowHeight="16.5" x14ac:dyDescent="0.3"/>
  <cols>
    <col min="1" max="1" width="22.625" bestFit="1" customWidth="1"/>
    <col min="2" max="2" width="17.625" customWidth="1"/>
  </cols>
  <sheetData>
    <row r="1" spans="1:6" x14ac:dyDescent="0.3">
      <c r="A1" t="s">
        <v>6</v>
      </c>
      <c r="C1" t="s">
        <v>21</v>
      </c>
      <c r="D1" t="s">
        <v>22</v>
      </c>
      <c r="E1" t="s">
        <v>21</v>
      </c>
      <c r="F1" t="s">
        <v>22</v>
      </c>
    </row>
    <row r="2" spans="1:6" x14ac:dyDescent="0.3">
      <c r="A2" t="s">
        <v>7</v>
      </c>
      <c r="C2" t="s">
        <v>2</v>
      </c>
      <c r="D2" t="s">
        <v>2</v>
      </c>
      <c r="E2" t="str">
        <f>IF(Vragenset!$E$91="JA",'Strategie + data'!C2,"")</f>
        <v/>
      </c>
      <c r="F2" t="str">
        <f>IF(Vragenset!$E$100="JA",'Strategie + data'!D2,"")</f>
        <v/>
      </c>
    </row>
    <row r="3" spans="1:6" x14ac:dyDescent="0.3">
      <c r="A3" t="s">
        <v>8</v>
      </c>
      <c r="C3" t="s">
        <v>3</v>
      </c>
      <c r="D3" t="s">
        <v>3</v>
      </c>
      <c r="E3" t="str">
        <f>IF(Vragenset!$E$91="JA",'Strategie + data'!C3,"")</f>
        <v/>
      </c>
      <c r="F3" t="str">
        <f>IF(Vragenset!$E$100="JA",'Strategie + data'!D3,"")</f>
        <v/>
      </c>
    </row>
    <row r="4" spans="1:6" x14ac:dyDescent="0.3">
      <c r="A4" t="s">
        <v>9</v>
      </c>
    </row>
    <row r="5" spans="1:6" x14ac:dyDescent="0.3">
      <c r="A5" t="s">
        <v>10</v>
      </c>
    </row>
    <row r="9" spans="1:6" x14ac:dyDescent="0.3">
      <c r="B9" t="s">
        <v>12</v>
      </c>
    </row>
    <row r="10" spans="1:6" x14ac:dyDescent="0.3">
      <c r="A10" t="s">
        <v>6</v>
      </c>
      <c r="B10" s="1">
        <v>0.125</v>
      </c>
    </row>
    <row r="11" spans="1:6" x14ac:dyDescent="0.3">
      <c r="A11" t="s">
        <v>7</v>
      </c>
      <c r="B11" s="1">
        <v>0.15</v>
      </c>
    </row>
    <row r="12" spans="1:6" x14ac:dyDescent="0.3">
      <c r="A12" t="s">
        <v>8</v>
      </c>
      <c r="B12" s="1">
        <v>0.2</v>
      </c>
    </row>
    <row r="13" spans="1:6" x14ac:dyDescent="0.3">
      <c r="A13" t="s">
        <v>9</v>
      </c>
      <c r="B13" s="1">
        <v>0.25</v>
      </c>
    </row>
    <row r="14" spans="1:6" x14ac:dyDescent="0.3">
      <c r="A14" t="s">
        <v>10</v>
      </c>
      <c r="B14" s="1">
        <v>0.3</v>
      </c>
    </row>
    <row r="15" spans="1:6" x14ac:dyDescent="0.3">
      <c r="A15" t="s">
        <v>73</v>
      </c>
      <c r="B15" s="1">
        <v>0.2</v>
      </c>
    </row>
    <row r="16" spans="1:6" x14ac:dyDescent="0.3">
      <c r="A16" s="77" t="s">
        <v>79</v>
      </c>
      <c r="B16" s="1">
        <v>0.05</v>
      </c>
    </row>
    <row r="17" spans="1:2" x14ac:dyDescent="0.3">
      <c r="A17" s="77" t="s">
        <v>80</v>
      </c>
      <c r="B17" s="1">
        <v>0.05</v>
      </c>
    </row>
    <row r="18" spans="1:2" x14ac:dyDescent="0.3">
      <c r="A18" s="77" t="s">
        <v>81</v>
      </c>
      <c r="B18" s="1">
        <v>0.05</v>
      </c>
    </row>
    <row r="19" spans="1:2" x14ac:dyDescent="0.3">
      <c r="A19" s="77" t="s">
        <v>82</v>
      </c>
      <c r="B19" s="1">
        <v>0.125</v>
      </c>
    </row>
    <row r="20" spans="1:2" x14ac:dyDescent="0.3">
      <c r="A20" s="77" t="s">
        <v>83</v>
      </c>
      <c r="B20" s="1">
        <v>0.125</v>
      </c>
    </row>
    <row r="21" spans="1:2" x14ac:dyDescent="0.3">
      <c r="A21" s="77" t="s">
        <v>84</v>
      </c>
      <c r="B21" s="1">
        <v>0.125</v>
      </c>
    </row>
    <row r="22" spans="1:2" x14ac:dyDescent="0.3">
      <c r="A22" s="77" t="s">
        <v>85</v>
      </c>
      <c r="B22" s="1">
        <v>0.15</v>
      </c>
    </row>
    <row r="23" spans="1:2" x14ac:dyDescent="0.3">
      <c r="A23" s="77" t="s">
        <v>86</v>
      </c>
      <c r="B23" s="1">
        <v>0.15</v>
      </c>
    </row>
    <row r="24" spans="1:2" x14ac:dyDescent="0.3">
      <c r="A24" s="77" t="s">
        <v>87</v>
      </c>
      <c r="B24" s="1">
        <v>0.15</v>
      </c>
    </row>
    <row r="25" spans="1:2" x14ac:dyDescent="0.3">
      <c r="A25" s="77" t="s">
        <v>88</v>
      </c>
      <c r="B25" s="1">
        <v>0.15</v>
      </c>
    </row>
    <row r="26" spans="1:2" x14ac:dyDescent="0.3">
      <c r="A26" s="77" t="s">
        <v>89</v>
      </c>
      <c r="B26" s="1">
        <v>0.2</v>
      </c>
    </row>
    <row r="27" spans="1:2" x14ac:dyDescent="0.3">
      <c r="A27" s="77" t="s">
        <v>90</v>
      </c>
      <c r="B27" s="1">
        <v>0.2</v>
      </c>
    </row>
    <row r="28" spans="1:2" x14ac:dyDescent="0.3">
      <c r="A28" s="77" t="s">
        <v>91</v>
      </c>
      <c r="B28" s="1">
        <v>0.2</v>
      </c>
    </row>
    <row r="29" spans="1:2" x14ac:dyDescent="0.3">
      <c r="A29" s="77" t="s">
        <v>92</v>
      </c>
      <c r="B29" s="1">
        <v>0.2</v>
      </c>
    </row>
    <row r="30" spans="1:2" x14ac:dyDescent="0.3">
      <c r="A30" s="77" t="s">
        <v>93</v>
      </c>
      <c r="B30" s="1">
        <v>0.25</v>
      </c>
    </row>
    <row r="31" spans="1:2" x14ac:dyDescent="0.3">
      <c r="A31" s="77" t="s">
        <v>94</v>
      </c>
      <c r="B31" s="1">
        <v>0.25</v>
      </c>
    </row>
    <row r="32" spans="1:2" x14ac:dyDescent="0.3">
      <c r="A32" s="77" t="s">
        <v>95</v>
      </c>
      <c r="B32" s="1">
        <v>0.25</v>
      </c>
    </row>
    <row r="33" spans="1:2" x14ac:dyDescent="0.3">
      <c r="A33" s="77" t="s">
        <v>96</v>
      </c>
      <c r="B33" s="1">
        <v>0.25</v>
      </c>
    </row>
    <row r="34" spans="1:2" x14ac:dyDescent="0.3">
      <c r="A34" s="77" t="s">
        <v>97</v>
      </c>
      <c r="B34" s="1">
        <v>0.25</v>
      </c>
    </row>
    <row r="35" spans="1:2" x14ac:dyDescent="0.3">
      <c r="A35" s="77" t="s">
        <v>98</v>
      </c>
      <c r="B35" s="1">
        <v>0.3</v>
      </c>
    </row>
    <row r="36" spans="1:2" x14ac:dyDescent="0.3">
      <c r="A36" s="77" t="s">
        <v>99</v>
      </c>
      <c r="B36" s="1">
        <v>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Vragenset</vt:lpstr>
      <vt:lpstr>Duurzaamheidsbeleid NNEK</vt:lpstr>
      <vt:lpstr>2c</vt:lpstr>
      <vt:lpstr>Tekst Vragen</vt:lpstr>
      <vt:lpstr>Conclusie</vt:lpstr>
      <vt:lpstr>Strategie + data</vt:lpstr>
      <vt:lpstr>Vragenset!Afdrukbereik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van Maarseveen</dc:creator>
  <cp:lastModifiedBy>Ibrahim Öztürk</cp:lastModifiedBy>
  <cp:lastPrinted>2024-12-04T12:05:10Z</cp:lastPrinted>
  <dcterms:created xsi:type="dcterms:W3CDTF">2022-07-27T14:23:42Z</dcterms:created>
  <dcterms:modified xsi:type="dcterms:W3CDTF">2025-01-14T14:53:23Z</dcterms:modified>
</cp:coreProperties>
</file>